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3752" windowHeight="4896" tabRatio="767" activeTab="2"/>
  </bookViews>
  <sheets>
    <sheet name="Finansiniai duomenys" sheetId="1" r:id="rId1"/>
    <sheet name="Finansiniai duomenys(2015-2016)" sheetId="2" state="hidden" r:id="rId2"/>
    <sheet name="Suteikta parama" sheetId="3" r:id="rId3"/>
    <sheet name="Dukterinės bendrovės" sheetId="4" r:id="rId4"/>
    <sheet name="SĮ sąrašas" sheetId="5" r:id="rId5"/>
  </sheets>
  <definedNames>
    <definedName name="_xlfn.IFERROR" hidden="1">#NAME?</definedName>
    <definedName name="_xlnm.Print_Area" localSheetId="3">'Dukterinės bendrovės'!$B$2:$E$118</definedName>
    <definedName name="_xlnm.Print_Area" localSheetId="0">'Finansiniai duomenys'!$B$2:$E$177</definedName>
    <definedName name="_xlnm.Print_Area" localSheetId="1">'Finansiniai duomenys(2015-2016)'!$B$2:$E$149</definedName>
    <definedName name="_xlnm.Print_Area" localSheetId="2">'Suteikta parama'!$B$2:$M$96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k.lizdenis</author>
    <author>Sandra</author>
    <author>Lina</author>
    <author>Paulius Šimkūnas</author>
    <author>Lina Valatkaitė</author>
    <author>Simonas</author>
  </authors>
  <commentList>
    <comment ref="B18" authorId="0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1">
      <text>
        <r>
          <rPr>
            <sz val="9"/>
            <rFont val="Tahoma"/>
            <family val="2"/>
          </rPr>
          <t>Įrašykite akcininko pavadinimą arba bendrai fizinių asmenų valdomą dalį.</t>
        </r>
      </text>
    </comment>
    <comment ref="C48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C73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78" authorId="2">
      <text>
        <r>
          <rPr>
            <sz val="9"/>
            <rFont val="Tahoma"/>
            <family val="2"/>
          </rPr>
          <t>Pildoma tik akcinių bendrovių / uždarųjų akcinių bendrovių.</t>
        </r>
      </text>
    </comment>
    <comment ref="C79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C101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C114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4" authorId="2">
      <text>
        <r>
          <rPr>
            <sz val="9"/>
            <rFont val="Tahoma"/>
            <family val="2"/>
          </rPr>
          <t>Nurodykite įmonės direktoriaus (generalinio direktoriaus) vardą ir pavardę. Pareigų nurodyti nereikia.</t>
        </r>
      </text>
    </comment>
    <comment ref="C15" authorId="2">
      <text>
        <r>
          <rPr>
            <sz val="9"/>
            <rFont val="Tahoma"/>
            <family val="2"/>
          </rPr>
          <t>Nurodykite įmonės vyr. finansininko (vyr. buhalterio) vardą ir pavardę. Pareigų nurodyti nereikia.</t>
        </r>
      </text>
    </comment>
    <comment ref="E18" authorId="2">
      <text>
        <r>
          <rPr>
            <sz val="9"/>
            <rFont val="Tahoma"/>
            <family val="2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rFont val="Tahoma"/>
            <family val="2"/>
          </rPr>
          <t>Akcijų dalį nurodykite šimtųjų tikslumu.</t>
        </r>
      </text>
    </comment>
    <comment ref="E48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E78" authorId="2">
      <text>
        <r>
          <rPr>
            <sz val="9"/>
            <rFont val="Tahoma"/>
            <family val="2"/>
          </rPr>
          <t>Pildoma tik akcinių bendrovių / uždarųjų akcinių bendrovių.</t>
        </r>
      </text>
    </comment>
    <comment ref="B105" authorId="2">
      <text>
        <r>
          <rPr>
            <sz val="9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74" authorId="2">
      <text>
        <r>
          <rPr>
            <sz val="9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rFont val="Tahoma"/>
            <family val="2"/>
          </rPr>
          <t>2019-12-31</t>
        </r>
      </text>
    </comment>
    <comment ref="C176" authorId="2">
      <text>
        <r>
          <rPr>
            <sz val="9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  <comment ref="B129" authorId="3">
      <text>
        <r>
          <rPr>
            <sz val="9"/>
            <rFont val="Tahoma"/>
            <family val="2"/>
          </rPr>
          <t>Pasirinkite iš pateikto sąrašo.</t>
        </r>
      </text>
    </comment>
    <comment ref="B130" authorId="3">
      <text>
        <r>
          <rPr>
            <sz val="9"/>
            <rFont val="Tahoma"/>
            <family val="2"/>
          </rPr>
          <t xml:space="preserve">Pasirinkite iš pateikto sąrašo.
</t>
        </r>
      </text>
    </comment>
    <comment ref="B131" authorId="1">
      <text>
        <r>
          <rPr>
            <sz val="9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1" authorId="1">
      <text>
        <r>
          <rPr>
            <sz val="9"/>
            <rFont val="Tahoma"/>
            <family val="2"/>
          </rPr>
          <t xml:space="preserve">Nurodykite </t>
        </r>
        <r>
          <rPr>
            <u val="single"/>
            <sz val="9"/>
            <rFont val="Tahoma"/>
            <family val="2"/>
          </rPr>
          <t>pilną</t>
        </r>
        <r>
          <rPr>
            <sz val="9"/>
            <rFont val="Tahoma"/>
            <family val="2"/>
          </rPr>
          <t xml:space="preserve"> vardą ir pavardę </t>
        </r>
        <r>
          <rPr>
            <b/>
            <sz val="9"/>
            <rFont val="Tahoma"/>
            <family val="2"/>
          </rPr>
          <t>VIENAME LANGELYJE.</t>
        </r>
      </text>
    </comment>
    <comment ref="C132" authorId="3">
      <text>
        <r>
          <rPr>
            <sz val="9"/>
            <rFont val="Tahoma"/>
            <family val="2"/>
          </rPr>
          <t>Jeigu valdybos pirmininkas nepaskirtas, šio laukelio nepildykite.</t>
        </r>
      </text>
    </comment>
    <comment ref="B149" authorId="3">
      <text>
        <r>
          <rPr>
            <sz val="9"/>
            <rFont val="Tahoma"/>
            <family val="2"/>
          </rPr>
          <t xml:space="preserve">Pasirinkite iš pateikto sąrašo.
</t>
        </r>
      </text>
    </comment>
    <comment ref="B150" authorId="3">
      <text>
        <r>
          <rPr>
            <sz val="9"/>
            <rFont val="Tahoma"/>
            <family val="2"/>
          </rPr>
          <t xml:space="preserve">Pasirinkite iš pateikto sąrašo.
</t>
        </r>
      </text>
    </comment>
    <comment ref="B151" authorId="1">
      <text>
        <r>
          <rPr>
            <sz val="9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1" authorId="1">
      <text>
        <r>
          <rPr>
            <sz val="9"/>
            <rFont val="Tahoma"/>
            <family val="2"/>
          </rPr>
          <t xml:space="preserve">Nurodykite pilną vardą ir pavardę </t>
        </r>
        <r>
          <rPr>
            <b/>
            <sz val="9"/>
            <rFont val="Tahoma"/>
            <family val="2"/>
          </rPr>
          <t>VIENAME LANGELYJE</t>
        </r>
      </text>
    </comment>
    <comment ref="C152" authorId="3">
      <text>
        <r>
          <rPr>
            <sz val="9"/>
            <rFont val="Tahoma"/>
            <family val="2"/>
          </rPr>
          <t>Jeigu stebėtojų tarybos pirmininkas nepaskirtas, šio laukelio nepildykite.</t>
        </r>
      </text>
    </comment>
    <comment ref="E133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31" authorId="4">
      <text>
        <r>
          <rPr>
            <sz val="9"/>
            <rFont val="Tahoma"/>
            <family val="2"/>
          </rPr>
          <t xml:space="preserve">Nurodykite pagrindines pareigas </t>
        </r>
        <r>
          <rPr>
            <b/>
            <sz val="9"/>
            <rFont val="Tahoma"/>
            <family val="2"/>
          </rPr>
          <t>VIENAME LANGELYJE.</t>
        </r>
      </text>
    </comment>
    <comment ref="E132" authorId="2">
      <text>
        <r>
          <rPr>
            <sz val="9"/>
            <rFont val="Tahoma"/>
            <family val="2"/>
          </rPr>
          <t>Jeigu valdybos pirmininkas nepaskirtas, šio laukelio nepildykite.</t>
        </r>
      </text>
    </comment>
    <comment ref="D132" authorId="2">
      <text>
        <r>
          <rPr>
            <sz val="9"/>
            <rFont val="Tahoma"/>
            <family val="2"/>
          </rPr>
          <t>Jeigu valdybos pirmininkas nepaskirtas, šio laukelio nepildykite.</t>
        </r>
      </text>
    </comment>
    <comment ref="D131" authorId="2">
      <text>
        <r>
          <rPr>
            <sz val="9"/>
            <rFont val="Tahoma"/>
            <family val="2"/>
          </rPr>
          <t xml:space="preserve">Narys laikomas nepriklausomu, jeigu atitinka LR Vyriausybės nutarimu Nr. 631 patvirtinto </t>
        </r>
        <r>
          <rPr>
            <b/>
            <sz val="9"/>
            <rFont val="Tahoma"/>
            <family val="2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rFont val="Tahoma"/>
            <family val="2"/>
          </rPr>
          <t xml:space="preserve"> II skyriuje numatytus nepriklausomumo reikalavimus.</t>
        </r>
      </text>
    </comment>
    <comment ref="D152" authorId="2">
      <text>
        <r>
          <rPr>
            <sz val="9"/>
            <rFont val="Tahoma"/>
            <family val="2"/>
          </rPr>
          <t>Jeigu stebėtojų tarybos pirmininkas nepaskirtas, šio laukelio nepildykite.</t>
        </r>
      </text>
    </comment>
    <comment ref="D151" authorId="2">
      <text>
        <r>
          <rPr>
            <sz val="9"/>
            <rFont val="Tahoma"/>
            <family val="2"/>
          </rPr>
          <t xml:space="preserve">Narys laikomas nepriklausomu, jeigu atitinka LR Vyriausybės nutarimu Nr. 631 patvirtinto </t>
        </r>
        <r>
          <rPr>
            <b/>
            <sz val="9"/>
            <rFont val="Tahoma"/>
            <family val="2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rFont val="Tahoma"/>
            <family val="2"/>
          </rPr>
          <t xml:space="preserve"> II skyriuje numatytus nepriklausomumo reikalavimus.</t>
        </r>
      </text>
    </comment>
    <comment ref="E151" authorId="4">
      <text>
        <r>
          <rPr>
            <sz val="9"/>
            <rFont val="Tahoma"/>
            <family val="2"/>
          </rPr>
          <t xml:space="preserve">Nurodykite pagrindines pareigas </t>
        </r>
        <r>
          <rPr>
            <b/>
            <sz val="9"/>
            <rFont val="Tahoma"/>
            <family val="2"/>
          </rPr>
          <t>VIENAME LANGELYJE.</t>
        </r>
      </text>
    </comment>
    <comment ref="C31" authorId="2">
      <text>
        <r>
          <rPr>
            <sz val="9"/>
            <rFont val="Tahoma"/>
            <family val="2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E79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C32" authorId="2">
      <text>
        <r>
          <rPr>
            <sz val="9"/>
            <rFont val="Tahoma"/>
            <family val="2"/>
          </rPr>
          <t>Jeigu bendrovės akcijas valdo daugiau nei viena savivaldybė, nurodykite tą savivaldybę, kuriai priklauso didžiausia dalis akcijų.</t>
        </r>
      </text>
    </comment>
    <comment ref="E153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52" authorId="2">
      <text>
        <r>
          <rPr>
            <sz val="9"/>
            <rFont val="Tahoma"/>
            <family val="2"/>
          </rPr>
          <t>Jeigu stebėtojų tarybos pirmininkas nepaskirtas, šio laukelio nepildykite.</t>
        </r>
      </text>
    </comment>
    <comment ref="E73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E101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114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93" authorId="2">
      <text>
        <r>
          <rPr>
            <sz val="9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C148" authorId="2">
      <text>
        <r>
          <rPr>
            <sz val="9"/>
            <rFont val="Tahoma"/>
            <family val="2"/>
          </rPr>
          <t>Nurodžius narius žemiau esančioje lentelėje, paskirtų narių skaičius suskaičiuojamas automatiškai.</t>
        </r>
      </text>
    </comment>
    <comment ref="C128" authorId="2">
      <text>
        <r>
          <rPr>
            <sz val="9"/>
            <rFont val="Tahoma"/>
            <family val="2"/>
          </rPr>
          <t>Nurodžius narius žemiau esančioje lentelėje, paskirtų narių skaičius suskaičiuojamas automatiškai.</t>
        </r>
      </text>
    </comment>
    <comment ref="C35" authorId="2">
      <text>
        <r>
          <rPr>
            <sz val="9"/>
            <rFont val="Tahoma"/>
            <family val="2"/>
          </rPr>
          <t>Nurodykite visų kontroliuojamų įmonių pavadinimus.</t>
        </r>
      </text>
    </comment>
    <comment ref="C121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E121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B123" authorId="5">
      <text>
        <r>
          <rPr>
            <sz val="9"/>
            <rFont val="Tahoma"/>
            <family val="2"/>
          </rPr>
          <t>Sąvoka apibrėžiama LR įmonių finansinės atskaitomybės įstatyme.</t>
        </r>
      </text>
    </comment>
    <comment ref="E154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55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56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57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58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59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0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1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2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3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4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5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66" authorId="2">
      <text>
        <r>
          <rPr>
            <sz val="9"/>
            <rFont val="Tahoma"/>
            <family val="2"/>
          </rPr>
          <t xml:space="preserve">Nurodykite pilnas stebėtojų tarybos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</t>
        </r>
        <r>
          <rPr>
            <sz val="9"/>
            <rFont val="Tahoma"/>
            <family val="2"/>
          </rPr>
          <t>.</t>
        </r>
      </text>
    </comment>
    <comment ref="E134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35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36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37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38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39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0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1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2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3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4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5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E146" authorId="3">
      <text>
        <r>
          <rPr>
            <sz val="9"/>
            <rFont val="Tahoma"/>
            <family val="2"/>
          </rPr>
          <t xml:space="preserve">Nurodykite pilnas valdybos nario pareigas, pvz.:
</t>
        </r>
        <r>
          <rPr>
            <b/>
            <sz val="9"/>
            <rFont val="Tahoma"/>
            <family val="2"/>
          </rPr>
          <t>Vilniaus miesto savivaldybės administracijos Šilumos ir vandens ūkio skyriaus vedėjas.</t>
        </r>
      </text>
    </comment>
    <comment ref="C93" authorId="6">
      <text>
        <r>
          <rPr>
            <sz val="9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C95" authorId="6">
      <text>
        <r>
          <rPr>
            <sz val="9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5">
      <text>
        <r>
          <rPr>
            <sz val="9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C112" authorId="6">
      <text>
        <r>
          <rPr>
            <sz val="9"/>
            <rFont val="Tahoma"/>
            <family val="2"/>
          </rPr>
          <t>Ataskaitiniu laikotarpiu atliktos investicijos į ilgalaikį turtą</t>
        </r>
      </text>
    </comment>
    <comment ref="E112" authorId="6">
      <text>
        <r>
          <rPr>
            <sz val="9"/>
            <rFont val="Tahoma"/>
            <family val="2"/>
          </rPr>
          <t>Ataskaitiniu laikotarpiu atliktos investicijos į ilgalaikį turtą</t>
        </r>
      </text>
    </comment>
    <comment ref="C113" authorId="6">
      <text>
        <r>
          <rPr>
            <sz val="9"/>
            <rFont val="Tahoma"/>
            <family val="2"/>
          </rPr>
          <t>Šis skaičius turėtų būti pelno paskirstymo projekte/plane.</t>
        </r>
      </text>
    </comment>
    <comment ref="E113" authorId="6">
      <text>
        <r>
          <rPr>
            <sz val="9"/>
            <rFont val="Tahoma"/>
            <family val="2"/>
          </rPr>
          <t>Šis skaičius turėtų būti pelno paskirstymo projekte/plane.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rFont val="Tahoma"/>
            <family val="2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rFont val="Tahoma"/>
            <family val="2"/>
          </rPr>
          <t>Akcijų dalį nurodykite šimtųjų tikslumu.</t>
        </r>
      </text>
    </comment>
    <comment ref="C60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rFont val="Tahoma"/>
            <family val="2"/>
          </rPr>
          <t>Pildoma tik akcinių bendrovių/uždarųjų akcinių bendrovių.</t>
        </r>
      </text>
    </comment>
    <comment ref="E91" authorId="2">
      <text>
        <r>
          <rPr>
            <sz val="9"/>
            <rFont val="Tahoma"/>
            <family val="2"/>
          </rPr>
          <t>Pildoma tik akcinių bendrovių/uždarųjų akcinių bendrovių.</t>
        </r>
      </text>
    </comment>
    <comment ref="C92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E92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E11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rFont val="Tahoma"/>
            <family val="2"/>
          </rPr>
          <t>Jei balansas susibalansuoja, matysite žodį "Balansas"; jei nesibalansuoja - matysite disbalanso dydį (skirtumą).</t>
        </r>
      </text>
    </comment>
    <comment ref="E129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132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rFont val="Tahoma"/>
            <family val="2"/>
          </rPr>
          <t>Data, kai atsakingas asmuo patvirtina duomenų tikrumą.</t>
        </r>
      </text>
    </comment>
    <comment ref="C146" authorId="2">
      <text>
        <r>
          <rPr>
            <sz val="9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  <comment ref="C132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29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1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86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106" authorId="2">
      <text>
        <r>
          <rPr>
            <sz val="9"/>
            <rFont val="Tahoma"/>
            <family val="2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rFont val="Tahoma"/>
            <family val="2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rFont val="Tahoma"/>
            <family val="2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rFont val="Tahoma"/>
            <family val="2"/>
          </rPr>
          <t>Trumpalaikiai įsipareigojimai, susiję su palūkanų mokėjimais (pavyzdžiui, paskolos, išperkamosios nuomos įsipareigojimai)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4" authorId="0">
      <text>
        <r>
          <rPr>
            <sz val="9"/>
            <rFont val="Tahoma"/>
            <family val="2"/>
          </rPr>
          <t xml:space="preserve">Dokumento patvirtinimo data pateikiama formatu:
</t>
        </r>
        <r>
          <rPr>
            <b/>
            <sz val="9"/>
            <rFont val="Tahoma"/>
            <family val="2"/>
          </rPr>
          <t>2019-12-31</t>
        </r>
      </text>
    </comment>
  </commentList>
</comments>
</file>

<file path=xl/comments4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>
      <text>
        <r>
          <rPr>
            <sz val="9"/>
            <rFont val="Tahoma"/>
            <family val="2"/>
          </rPr>
          <t>Nurodykite įmonės direktoriaus (generalinio direktoriaus) vardą ir pavardę. Pareigų nurodyti nereikia.</t>
        </r>
      </text>
    </comment>
    <comment ref="C11" authorId="0">
      <text>
        <r>
          <rPr>
            <sz val="9"/>
            <rFont val="Tahoma"/>
            <family val="2"/>
          </rPr>
          <t>Nurodykite įmonės vyr. finansininko (vyr. buhalterio) vardą ir pavardę. Pareigų nurodyti nereikia.</t>
        </r>
      </text>
    </comment>
    <comment ref="B14" authorId="1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>
      <text>
        <r>
          <rPr>
            <sz val="9"/>
            <rFont val="Tahoma"/>
            <family val="2"/>
          </rPr>
          <t>Įrašykite akcininko pavadinimą.</t>
        </r>
      </text>
    </comment>
    <comment ref="E14" authorId="0">
      <text>
        <r>
          <rPr>
            <sz val="9"/>
            <rFont val="Tahoma"/>
            <family val="2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rFont val="Tahoma"/>
            <family val="2"/>
          </rPr>
          <t>Akcijų dalį nurodykite šimtųjų tikslumu.</t>
        </r>
      </text>
    </comment>
    <comment ref="C58" authorId="0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E58" authorId="0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74" authorId="3">
      <text>
        <r>
          <rPr>
            <sz val="9"/>
            <rFont val="Tahoma"/>
            <family val="2"/>
          </rPr>
          <t xml:space="preserve">Į šią sumą turi būti įtraukti ilgalaikiai nuomos įsipareigojimai
</t>
        </r>
      </text>
    </comment>
    <comment ref="E74" authorId="3">
      <text>
        <r>
          <rPr>
            <sz val="9"/>
            <rFont val="Tahoma"/>
            <family val="2"/>
          </rPr>
          <t xml:space="preserve">Į šią sumą turi būti įtraukti ilgalaikiai nuomos įsipareigojimai
</t>
        </r>
      </text>
    </comment>
    <comment ref="C76" authorId="3">
      <text>
        <r>
          <rPr>
            <sz val="9"/>
            <rFont val="Tahoma"/>
            <family val="2"/>
          </rPr>
          <t>Į šią sumą turi būti įtraukta nuomos įsipareigojimo einamųjų metų dalis.</t>
        </r>
      </text>
    </comment>
    <comment ref="E76" authorId="3">
      <text>
        <r>
          <rPr>
            <sz val="9"/>
            <rFont val="Tahoma"/>
            <family val="2"/>
          </rPr>
          <t>Į šią sumą turi būti įtraukta nuomos įsipareigojimo einamųjų metų dalis.</t>
        </r>
      </text>
    </comment>
    <comment ref="C82" authorId="0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82" authorId="0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B86" authorId="0">
      <text>
        <r>
          <rPr>
            <sz val="9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98" authorId="0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98" authorId="0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01" authorId="0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E101" authorId="0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14" authorId="0">
      <text>
        <r>
          <rPr>
            <sz val="9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rFont val="Tahoma"/>
            <family val="2"/>
          </rPr>
          <t>2019-12-31</t>
        </r>
      </text>
    </comment>
    <comment ref="C116" authorId="0">
      <text>
        <r>
          <rPr>
            <sz val="9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<sst xmlns="http://schemas.openxmlformats.org/spreadsheetml/2006/main" count="1031" uniqueCount="479">
  <si>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</si>
  <si>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</si>
  <si>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</si>
  <si>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</si>
  <si>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</si>
  <si>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</si>
  <si>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</si>
  <si>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</si>
  <si>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</si>
  <si>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</si>
  <si>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</si>
  <si>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</si>
  <si>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</si>
  <si>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</si>
  <si>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</si>
  <si>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</si>
  <si>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</si>
  <si>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</si>
  <si>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</si>
  <si>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</si>
  <si>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</si>
  <si>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</si>
  <si>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</si>
  <si>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</si>
  <si>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</si>
  <si>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</si>
  <si>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</si>
  <si>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</si>
  <si>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</si>
  <si>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</si>
  <si>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</si>
  <si>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</si>
  <si>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</si>
  <si>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</si>
  <si>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</si>
  <si>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</si>
  <si>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</si>
  <si>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</si>
  <si>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</si>
  <si>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</si>
  <si>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</si>
  <si>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</si>
  <si>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</si>
  <si>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</si>
  <si>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</si>
  <si>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</si>
  <si>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</si>
  <si>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</si>
  <si>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</si>
  <si>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</si>
  <si>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</si>
  <si>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</si>
  <si>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</si>
  <si>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</si>
  <si>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</si>
  <si>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</si>
  <si>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</si>
  <si>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</si>
  <si>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</si>
  <si>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</si>
  <si>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</si>
  <si>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</si>
  <si>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</si>
  <si>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</si>
  <si>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</si>
  <si>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</si>
  <si>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</si>
  <si>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</si>
  <si>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</si>
  <si>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</si>
  <si>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</si>
  <si>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</si>
  <si>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</si>
  <si>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</si>
  <si>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</si>
  <si>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</si>
  <si>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</si>
  <si>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</si>
  <si>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</si>
  <si>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</si>
  <si>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</si>
  <si>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</si>
  <si>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</si>
  <si>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</si>
  <si>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</si>
  <si>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</si>
  <si>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</si>
  <si>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</si>
  <si>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</si>
  <si>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</si>
  <si>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</si>
  <si>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</si>
  <si>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</si>
  <si>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 val="single"/>
        <sz val="9"/>
        <rFont val="Calibri"/>
        <family val="2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</si>
  <si>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</si>
  <si>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</si>
  <si>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</si>
  <si>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</si>
  <si>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</si>
  <si>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</si>
  <si>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</si>
  <si>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</si>
  <si>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</si>
  <si>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</si>
  <si>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</si>
  <si>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</si>
  <si>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</si>
  <si>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</si>
  <si>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</si>
  <si>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</si>
  <si>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</si>
  <si>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</si>
  <si>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</si>
  <si>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</si>
  <si>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</si>
  <si>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</si>
  <si>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</si>
  <si>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</si>
  <si>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</si>
  <si>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</si>
  <si>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</si>
  <si>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</si>
  <si>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</si>
  <si>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</si>
  <si>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</si>
  <si>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</si>
  <si>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</si>
  <si>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</si>
  <si>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</si>
  <si>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</si>
  <si>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</si>
  <si>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</si>
  <si>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</si>
  <si>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</si>
  <si>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</si>
  <si>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</si>
  <si>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</si>
  <si>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</si>
  <si>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</si>
  <si>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</si>
  <si>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</si>
  <si>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</si>
  <si>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</si>
  <si>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</si>
  <si>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</si>
  <si>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</si>
  <si>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</si>
  <si>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</si>
  <si>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</si>
  <si>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</si>
  <si>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</si>
  <si>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</si>
  <si>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</si>
  <si>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</si>
  <si>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</si>
  <si>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</si>
  <si>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</si>
  <si>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</si>
  <si>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</si>
  <si>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</si>
  <si>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</si>
  <si>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</si>
  <si>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</si>
  <si>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</si>
  <si>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</si>
  <si>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</si>
  <si>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</si>
  <si>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</si>
  <si>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</si>
  <si>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</si>
  <si>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</si>
  <si>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</si>
  <si>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</si>
  <si>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</si>
  <si>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</si>
  <si>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</si>
  <si>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</si>
  <si>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</si>
  <si>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</si>
  <si>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</si>
  <si>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</si>
  <si>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</si>
  <si>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</si>
  <si>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</si>
  <si>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</si>
  <si>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</si>
  <si>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</si>
  <si>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</si>
  <si>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</si>
  <si>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</si>
  <si>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</si>
  <si>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</si>
  <si>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</si>
  <si>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</si>
  <si>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</si>
  <si>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</si>
  <si>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</si>
  <si>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</si>
  <si>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</si>
  <si>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</si>
  <si>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</si>
  <si>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</si>
  <si>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</si>
  <si>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</si>
  <si>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</si>
  <si>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</si>
  <si>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</si>
  <si>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</si>
  <si>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</si>
  <si>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</si>
  <si>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</si>
  <si>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</si>
  <si>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</si>
  <si>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</si>
  <si>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</si>
  <si>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</si>
  <si>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</si>
  <si>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</si>
  <si>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</si>
  <si>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</si>
  <si>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</si>
  <si>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</si>
  <si>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</si>
  <si>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</si>
  <si>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</si>
  <si>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</si>
  <si>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</si>
  <si>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</si>
  <si>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</si>
  <si>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</si>
  <si>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</si>
  <si>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</si>
  <si>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</si>
  <si>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</si>
  <si>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</si>
  <si>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</si>
  <si>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</si>
  <si>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</si>
  <si>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</si>
  <si>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</si>
  <si>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</si>
  <si>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</si>
  <si>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</si>
  <si>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</si>
  <si>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</si>
  <si>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</si>
  <si>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</si>
  <si>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</si>
  <si>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</si>
  <si>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</si>
  <si>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</si>
  <si>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</si>
  <si>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</si>
  <si>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</si>
  <si>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</si>
  <si>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</si>
  <si>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</si>
  <si>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</si>
  <si>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</si>
  <si>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</si>
  <si>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</si>
  <si>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</si>
  <si>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</si>
  <si>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</si>
  <si>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</si>
  <si>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</si>
  <si>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</si>
  <si>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</si>
  <si>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</si>
  <si>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</si>
  <si>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</si>
  <si>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</si>
  <si>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</si>
  <si>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</si>
  <si>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</si>
  <si>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</si>
  <si>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</si>
  <si>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</si>
  <si>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</si>
  <si>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</si>
  <si>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</si>
  <si>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</si>
  <si>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</si>
  <si>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</si>
  <si>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</si>
  <si>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</si>
  <si>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</si>
  <si>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</si>
  <si>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</si>
  <si>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</si>
  <si>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</si>
  <si>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</si>
  <si>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</si>
  <si>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</si>
  <si>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</si>
  <si>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</si>
  <si>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</si>
  <si>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</si>
  <si>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</si>
  <si>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</si>
  <si>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</si>
  <si>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</si>
  <si>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</si>
  <si>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</si>
  <si>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</si>
  <si>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</si>
  <si>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</si>
  <si>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</si>
  <si>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</si>
  <si>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</si>
  <si>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</si>
  <si>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</si>
  <si>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</si>
  <si>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</si>
  <si>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</si>
  <si>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</si>
  <si>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</si>
  <si>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</si>
  <si>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</si>
  <si>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</si>
  <si>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</si>
  <si>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</si>
  <si>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</si>
  <si>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</si>
  <si>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</si>
  <si>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</si>
  <si>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</si>
  <si>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</si>
  <si>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</si>
  <si>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</si>
  <si>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</si>
  <si>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</si>
  <si>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</si>
  <si>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</si>
  <si>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</si>
  <si>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</si>
  <si>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</si>
  <si>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</si>
  <si>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</si>
  <si>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</si>
  <si>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</si>
  <si>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</si>
  <si>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</si>
  <si>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</si>
  <si>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</si>
  <si>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</si>
  <si>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</si>
  <si>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</si>
  <si>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</si>
  <si>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</si>
  <si>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</si>
  <si>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</si>
  <si>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</si>
  <si>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</si>
  <si>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</si>
  <si>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</si>
  <si>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</si>
  <si>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</si>
  <si>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</si>
  <si>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</si>
  <si>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</si>
  <si>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</si>
  <si>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</si>
  <si>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</si>
  <si>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</si>
  <si>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</si>
  <si>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</si>
  <si>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</si>
  <si>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</si>
  <si>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</si>
  <si>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</si>
  <si>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</si>
  <si>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</si>
  <si>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</si>
  <si>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</si>
  <si>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</si>
  <si>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</si>
  <si>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</si>
  <si>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</si>
  <si>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</si>
  <si>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</si>
  <si>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</si>
  <si>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</si>
  <si>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</si>
  <si>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</si>
  <si>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</si>
  <si>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</si>
  <si>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</si>
  <si>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</si>
  <si>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</si>
  <si>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</si>
  <si>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</si>
  <si>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</si>
  <si>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</si>
  <si>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</si>
  <si>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</si>
  <si>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</si>
  <si>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</si>
  <si>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</si>
  <si>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</si>
  <si>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</si>
  <si>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</si>
  <si>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</si>
  <si>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</si>
  <si>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</si>
  <si>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</si>
  <si>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</si>
  <si>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</si>
  <si>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</si>
  <si>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</si>
  <si>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</si>
  <si>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</si>
  <si>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</si>
  <si>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</si>
  <si>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</si>
  <si>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</si>
  <si>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</si>
  <si>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</si>
  <si>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</si>
  <si>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</si>
  <si>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</si>
  <si>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</si>
  <si>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</si>
  <si>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</si>
  <si>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</si>
  <si>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</si>
  <si>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</si>
  <si>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</si>
  <si>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</si>
  <si>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</si>
  <si>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</si>
  <si>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</si>
  <si>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</si>
  <si>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</si>
  <si>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</si>
  <si>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</si>
  <si>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</si>
  <si>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</si>
  <si>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</si>
  <si>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</si>
  <si>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</si>
  <si>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</si>
  <si>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</si>
  <si>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</si>
  <si>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</si>
  <si>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</si>
  <si>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</si>
  <si>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</si>
  <si>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</si>
  <si>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</si>
  <si>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</si>
  <si>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</si>
  <si>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</si>
  <si>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</rPr>
      <t>PRAŠOME</t>
    </r>
    <r>
      <rPr>
        <b/>
        <sz val="9"/>
        <rFont val="Calibri"/>
        <family val="2"/>
      </rPr>
      <t xml:space="preserve"> </t>
    </r>
    <r>
      <rPr>
        <b/>
        <u val="single"/>
        <sz val="9"/>
        <color indexed="60"/>
        <rFont val="Calibri"/>
        <family val="2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</rPr>
      <t xml:space="preserve">. </t>
    </r>
    <r>
      <rPr>
        <sz val="9"/>
        <rFont val="Calibri"/>
        <family val="2"/>
      </rPr>
      <t>SUMOS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TURI BŪTI NURODYTOS TŪKSTANČIAIS EURŲ, VIENO SKAIČIAUS PO KABLELIO TIKSLUMU</t>
    </r>
  </si>
  <si>
    <r>
      <rPr>
        <sz val="9"/>
        <rFont val="Calibri"/>
        <family val="2"/>
      </rPr>
      <t>PRAŠOME</t>
    </r>
    <r>
      <rPr>
        <b/>
        <sz val="9"/>
        <rFont val="Calibri"/>
        <family val="2"/>
      </rPr>
      <t xml:space="preserve"> </t>
    </r>
    <r>
      <rPr>
        <b/>
        <u val="single"/>
        <sz val="9"/>
        <color indexed="60"/>
        <rFont val="Calibri"/>
        <family val="2"/>
      </rPr>
      <t>UŽPILDYTI VISUS MELSVUS LAUKELIUS KIEKVIENAM ĮMONĖS VYKDOMAM SPECIALIAJAM ĮPAREIGOJIMUI</t>
    </r>
    <r>
      <rPr>
        <b/>
        <sz val="9"/>
        <rFont val="Calibri"/>
        <family val="2"/>
      </rPr>
      <t xml:space="preserve">. </t>
    </r>
    <r>
      <rPr>
        <sz val="9"/>
        <rFont val="Calibri"/>
        <family val="2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</si>
  <si>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</si>
  <si>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</si>
  <si>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</si>
  <si>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Remigijus Liaudinskas</t>
  </si>
  <si>
    <t>Virginija Grendienė</t>
  </si>
  <si>
    <t>Kaišiadorių rajono savivaldybė</t>
  </si>
  <si>
    <t>Vyr.buhalterė Virginija Grendienė</t>
  </si>
  <si>
    <t>Tel. +370 690 24288, virginija.grendiene@kaisiadoriupaslaugos.lt</t>
  </si>
  <si>
    <t>Tel. +370 690 24288,  virginija.grendiene@kaisiadoriupaslaugos.lt</t>
  </si>
  <si>
    <t>Praėjęs ataskaitinis laikotarpis 2020 m.</t>
  </si>
  <si>
    <t>Ataskaitinis laikotarpis                           2021 m.</t>
  </si>
  <si>
    <t>Ataskaitinis laikotarpis              2021 m.</t>
  </si>
  <si>
    <t>Ataskaitinis laikotarpis                                                                                                                                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</si>
  <si>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</si>
  <si>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</si>
  <si>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</si>
  <si>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</si>
  <si>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t>Informacija apie suteiktą paramą praėjusiu ataskaitiniu laikotarpiu 2020 m.</t>
  </si>
  <si>
    <t>Informacija apie suteiktą paramą ataskaitiniu laikotarpiu 2021 m.</t>
  </si>
  <si>
    <t>Ataskaitinis laikotarpis            2021 m.</t>
  </si>
  <si>
    <r>
      <rPr>
        <b/>
        <i/>
        <sz val="9"/>
        <color indexed="8"/>
        <rFont val="Calibri"/>
        <family val="2"/>
      </rPr>
      <t xml:space="preserve">      Pastaba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jeigu įmonė paramos praėjusiu ataskaitiniu laikotarpiu 2020 m. neteikė, žemiau esanti informacija nepildoma.</t>
    </r>
  </si>
  <si>
    <r>
      <t xml:space="preserve">Pastaba: </t>
    </r>
    <r>
      <rPr>
        <sz val="9"/>
        <color indexed="8"/>
        <rFont val="Calibri"/>
        <family val="2"/>
      </rPr>
      <t>lentelė pildoma, jei praėjusiu ataskaitiniu laikotarpiu 2020 m. bent vienam subjektui buvo suteikta parama.</t>
    </r>
  </si>
  <si>
    <r>
      <rPr>
        <b/>
        <i/>
        <sz val="9"/>
        <color indexed="8"/>
        <rFont val="Calibri"/>
        <family val="2"/>
      </rPr>
      <t xml:space="preserve">Pastaba: </t>
    </r>
    <r>
      <rPr>
        <sz val="9"/>
        <color indexed="8"/>
        <rFont val="Calibri"/>
        <family val="2"/>
      </rPr>
      <t>lentelė pildoma, jei ataskaitiniu laikotarpiu 2021 m. bent vienam subjektui buvo suteikta parama.</t>
    </r>
  </si>
  <si>
    <r>
      <t xml:space="preserve">     </t>
    </r>
    <r>
      <rPr>
        <i/>
        <sz val="9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Pastaba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jeigu įmonė paramos ataskaitiniu laikotarpiu 2021 m. neteikė, žemiau esanti informacija nepildoma.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</si>
</sst>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</numFmts>
  <fonts count="67"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9"/>
      <name val="Calibri"/>
      <family val="2"/>
    </font>
    <font>
      <b/>
      <i/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8"/>
      <name val="Arial"/>
      <family val="2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9"/>
      <name val="Tahoma"/>
      <family val="2"/>
    </font>
    <font>
      <b/>
      <sz val="9"/>
      <name val="Tahoma"/>
      <family val="2"/>
    </font>
    <font>
      <sz val="10"/>
      <color indexed="8"/>
      <name val="Segoe U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12"/>
      <name val="Times New Roman"/>
      <family val="1"/>
    </font>
    <font>
      <sz val="8"/>
      <name val="Segoe UI"/>
      <family val="2"/>
    </font>
    <font>
      <i/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u val="single"/>
      <sz val="9"/>
      <color indexed="60"/>
      <name val="Calibri"/>
      <family val="2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thin"/>
      <top style="thin"/>
      <bottom style="thin"/>
    </border>
    <border>
      <left/>
      <right style="thin">
        <color indexed="9"/>
      </right>
      <top style="medium">
        <color indexed="23"/>
      </top>
      <bottom style="thin">
        <color indexed="9"/>
      </bottom>
    </border>
    <border>
      <left/>
      <right/>
      <top/>
      <bottom style="medium">
        <color indexed="23"/>
      </bottom>
    </border>
    <border>
      <left style="thin">
        <color indexed="9"/>
      </left>
      <right style="thin">
        <color indexed="9"/>
      </right>
      <top style="medium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medium">
        <color indexed="55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 style="medium">
        <color indexed="23"/>
      </top>
      <bottom style="thin">
        <color indexed="9"/>
      </bottom>
    </border>
    <border>
      <left/>
      <right style="medium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medium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medium">
        <color indexed="2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medium">
        <color indexed="23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 style="medium">
        <color indexed="23"/>
      </right>
      <top/>
      <bottom/>
    </border>
    <border>
      <left/>
      <right/>
      <top/>
      <bottom style="thin">
        <color indexed="23"/>
      </bottom>
    </border>
    <border>
      <left style="medium">
        <color indexed="30"/>
      </left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 style="medium">
        <color indexed="30"/>
      </left>
      <right/>
      <top/>
      <bottom/>
    </border>
    <border>
      <left/>
      <right style="medium">
        <color indexed="30"/>
      </right>
      <top/>
      <bottom/>
    </border>
    <border>
      <left style="thin">
        <color indexed="9"/>
      </left>
      <right style="medium">
        <color indexed="30"/>
      </right>
      <top/>
      <bottom style="thin">
        <color indexed="9"/>
      </bottom>
    </border>
    <border>
      <left style="thin">
        <color indexed="9"/>
      </left>
      <right style="medium">
        <color indexed="30"/>
      </right>
      <top/>
      <bottom/>
    </border>
    <border>
      <left style="medium">
        <color indexed="30"/>
      </left>
      <right/>
      <top/>
      <bottom style="medium">
        <color indexed="23"/>
      </bottom>
    </border>
    <border>
      <left/>
      <right style="medium">
        <color indexed="30"/>
      </right>
      <top/>
      <bottom style="medium">
        <color indexed="23"/>
      </bottom>
    </border>
    <border>
      <left style="thin">
        <color indexed="9"/>
      </left>
      <right style="medium">
        <color indexed="30"/>
      </right>
      <top style="medium">
        <color indexed="23"/>
      </top>
      <bottom style="thin">
        <color indexed="9"/>
      </bottom>
    </border>
    <border>
      <left style="thin">
        <color indexed="9"/>
      </left>
      <right style="medium">
        <color indexed="30"/>
      </right>
      <top style="thin">
        <color indexed="9"/>
      </top>
      <bottom/>
    </border>
    <border>
      <left/>
      <right style="medium">
        <color indexed="30"/>
      </right>
      <top/>
      <bottom style="thin">
        <color indexed="9"/>
      </bottom>
    </border>
    <border>
      <left/>
      <right style="medium">
        <color indexed="30"/>
      </right>
      <top style="thin">
        <color indexed="9"/>
      </top>
      <bottom/>
    </border>
    <border>
      <left/>
      <right style="medium">
        <color indexed="30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30"/>
      </right>
      <top style="thin">
        <color indexed="9"/>
      </top>
      <bottom style="thin">
        <color indexed="9"/>
      </bottom>
    </border>
    <border>
      <left/>
      <right style="medium">
        <color indexed="30"/>
      </right>
      <top style="medium">
        <color indexed="23"/>
      </top>
      <bottom style="thin">
        <color indexed="9"/>
      </bottom>
    </border>
    <border>
      <left style="medium">
        <color indexed="30"/>
      </left>
      <right/>
      <top/>
      <bottom style="medium">
        <color indexed="55"/>
      </bottom>
    </border>
    <border>
      <left style="medium">
        <color indexed="9"/>
      </left>
      <right style="medium">
        <color indexed="30"/>
      </right>
      <top style="thin">
        <color indexed="9"/>
      </top>
      <bottom/>
    </border>
    <border>
      <left style="medium">
        <color indexed="30"/>
      </left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  <border>
      <left style="thin">
        <color indexed="9"/>
      </left>
      <right/>
      <top style="medium">
        <color indexed="30"/>
      </top>
      <bottom/>
    </border>
    <border>
      <left/>
      <right style="thin">
        <color indexed="9"/>
      </right>
      <top style="medium">
        <color indexed="30"/>
      </top>
      <bottom/>
    </border>
    <border>
      <left style="thin">
        <color indexed="9"/>
      </left>
      <right style="thin">
        <color indexed="9"/>
      </right>
      <top style="medium">
        <color indexed="30"/>
      </top>
      <bottom/>
    </border>
    <border>
      <left style="medium">
        <color indexed="9"/>
      </left>
      <right style="medium">
        <color indexed="30"/>
      </right>
      <top/>
      <bottom/>
    </border>
    <border>
      <left style="thin"/>
      <right style="medium">
        <color indexed="30"/>
      </right>
      <top/>
      <bottom/>
    </border>
    <border>
      <left/>
      <right style="medium">
        <color indexed="9"/>
      </right>
      <top/>
      <bottom style="medium">
        <color indexed="30"/>
      </bottom>
    </border>
    <border>
      <left style="medium">
        <color indexed="9"/>
      </left>
      <right style="medium">
        <color indexed="9"/>
      </right>
      <top/>
      <bottom style="medium">
        <color indexed="30"/>
      </bottom>
    </border>
    <border>
      <left style="thin">
        <color indexed="9"/>
      </left>
      <right style="medium">
        <color indexed="30"/>
      </right>
      <top style="medium">
        <color indexed="30"/>
      </top>
      <bottom/>
    </border>
    <border>
      <left/>
      <right style="medium">
        <color indexed="30"/>
      </right>
      <top/>
      <bottom style="medium">
        <color indexed="55"/>
      </bottom>
    </border>
    <border>
      <left style="thin"/>
      <right/>
      <top/>
      <bottom/>
    </border>
    <border>
      <left style="medium">
        <color indexed="55"/>
      </left>
      <right style="medium">
        <color indexed="9"/>
      </right>
      <top/>
      <bottom/>
    </border>
    <border>
      <left style="medium">
        <color indexed="55"/>
      </left>
      <right/>
      <top/>
      <bottom/>
    </border>
    <border>
      <left style="medium">
        <color indexed="55"/>
      </left>
      <right style="thin"/>
      <top/>
      <bottom/>
    </border>
    <border>
      <left/>
      <right style="thin"/>
      <top style="thin"/>
      <bottom/>
    </border>
    <border>
      <left style="medium">
        <color indexed="30"/>
      </left>
      <right/>
      <top/>
      <bottom style="thin">
        <color indexed="9"/>
      </bottom>
    </border>
    <border>
      <left style="medium">
        <color indexed="30"/>
      </left>
      <right/>
      <top style="thin">
        <color indexed="9"/>
      </top>
      <bottom/>
    </border>
    <border>
      <left style="medium">
        <color indexed="30"/>
      </left>
      <right/>
      <top style="thin">
        <color indexed="62"/>
      </top>
      <bottom style="medium">
        <color indexed="23"/>
      </bottom>
    </border>
    <border>
      <left style="medium">
        <color indexed="62"/>
      </left>
      <right/>
      <top/>
      <bottom/>
    </border>
    <border>
      <left/>
      <right/>
      <top style="medium">
        <color indexed="55"/>
      </top>
      <bottom/>
    </border>
    <border>
      <left/>
      <right style="medium">
        <color indexed="30"/>
      </right>
      <top style="medium">
        <color indexed="55"/>
      </top>
      <bottom/>
    </border>
    <border>
      <left/>
      <right style="medium">
        <color indexed="30"/>
      </right>
      <top style="medium">
        <color indexed="30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thin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/>
      <top/>
      <bottom style="medium">
        <color indexed="30"/>
      </bottom>
    </border>
    <border>
      <left/>
      <right/>
      <top/>
      <bottom style="thin"/>
    </border>
    <border>
      <left/>
      <right style="medium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 style="thin">
        <color indexed="9"/>
      </top>
      <bottom/>
    </border>
    <border>
      <left style="medium">
        <color indexed="9"/>
      </left>
      <right/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22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166" fontId="1" fillId="2" borderId="11" xfId="0" applyNumberFormat="1" applyFont="1" applyFill="1" applyBorder="1" applyAlignment="1" applyProtection="1">
      <alignment vertical="center"/>
      <protection locked="0"/>
    </xf>
    <xf numFmtId="166" fontId="1" fillId="2" borderId="12" xfId="0" applyNumberFormat="1" applyFont="1" applyFill="1" applyBorder="1" applyAlignment="1" applyProtection="1">
      <alignment vertical="center"/>
      <protection locked="0"/>
    </xf>
    <xf numFmtId="166" fontId="1" fillId="2" borderId="13" xfId="0" applyNumberFormat="1" applyFont="1" applyFill="1" applyBorder="1" applyAlignment="1" applyProtection="1">
      <alignment vertical="center"/>
      <protection locked="0"/>
    </xf>
    <xf numFmtId="166" fontId="1" fillId="2" borderId="0" xfId="0" applyNumberFormat="1" applyFont="1" applyFill="1" applyAlignment="1" applyProtection="1">
      <alignment vertical="center"/>
      <protection locked="0"/>
    </xf>
    <xf numFmtId="166" fontId="3" fillId="2" borderId="10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3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166" fontId="1" fillId="2" borderId="0" xfId="0" applyNumberFormat="1" applyFont="1" applyFill="1" applyBorder="1" applyAlignment="1" applyProtection="1">
      <alignment vertical="center"/>
      <protection locked="0"/>
    </xf>
    <xf numFmtId="166" fontId="1" fillId="2" borderId="16" xfId="0" applyNumberFormat="1" applyFont="1" applyFill="1" applyBorder="1" applyAlignment="1" applyProtection="1">
      <alignment vertical="center"/>
      <protection locked="0"/>
    </xf>
    <xf numFmtId="3" fontId="1" fillId="2" borderId="17" xfId="0" applyNumberFormat="1" applyFont="1" applyFill="1" applyBorder="1" applyAlignment="1" applyProtection="1">
      <alignment vertical="center"/>
      <protection locked="0"/>
    </xf>
    <xf numFmtId="166" fontId="1" fillId="2" borderId="18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wrapText="1"/>
      <protection/>
    </xf>
    <xf numFmtId="0" fontId="5" fillId="33" borderId="12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wrapText="1"/>
      <protection/>
    </xf>
    <xf numFmtId="166" fontId="1" fillId="2" borderId="22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" fillId="2" borderId="16" xfId="0" applyFont="1" applyFill="1" applyBorder="1" applyAlignment="1" applyProtection="1" quotePrefix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/>
      <protection/>
    </xf>
    <xf numFmtId="0" fontId="6" fillId="35" borderId="23" xfId="0" applyFont="1" applyFill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66" fontId="3" fillId="0" borderId="12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6" fontId="1" fillId="0" borderId="12" xfId="0" applyNumberFormat="1" applyFont="1" applyBorder="1" applyAlignment="1" applyProtection="1">
      <alignment vertical="center"/>
      <protection/>
    </xf>
    <xf numFmtId="14" fontId="6" fillId="35" borderId="23" xfId="0" applyNumberFormat="1" applyFont="1" applyFill="1" applyBorder="1" applyAlignment="1" applyProtection="1">
      <alignment horizontal="center" wrapText="1"/>
      <protection/>
    </xf>
    <xf numFmtId="166" fontId="3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0" fontId="1" fillId="0" borderId="12" xfId="0" applyFont="1" applyBorder="1" applyAlignment="1" applyProtection="1">
      <alignment/>
      <protection/>
    </xf>
    <xf numFmtId="3" fontId="3" fillId="0" borderId="0" xfId="0" applyNumberFormat="1" applyFont="1" applyAlignment="1" applyProtection="1">
      <alignment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166" fontId="3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166" fontId="1" fillId="2" borderId="28" xfId="0" applyNumberFormat="1" applyFont="1" applyFill="1" applyBorder="1" applyAlignment="1" applyProtection="1">
      <alignment vertical="center"/>
      <protection locked="0"/>
    </xf>
    <xf numFmtId="166" fontId="1" fillId="2" borderId="29" xfId="0" applyNumberFormat="1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10" fontId="1" fillId="0" borderId="31" xfId="56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66" fontId="1" fillId="2" borderId="32" xfId="0" applyNumberFormat="1" applyFont="1" applyFill="1" applyBorder="1" applyAlignment="1" applyProtection="1">
      <alignment vertical="center"/>
      <protection locked="0"/>
    </xf>
    <xf numFmtId="166" fontId="1" fillId="2" borderId="33" xfId="0" applyNumberFormat="1" applyFont="1" applyFill="1" applyBorder="1" applyAlignment="1" applyProtection="1">
      <alignment vertical="center"/>
      <protection locked="0"/>
    </xf>
    <xf numFmtId="166" fontId="3" fillId="0" borderId="31" xfId="0" applyNumberFormat="1" applyFont="1" applyBorder="1" applyAlignment="1" applyProtection="1">
      <alignment vertical="center"/>
      <protection/>
    </xf>
    <xf numFmtId="166" fontId="1" fillId="0" borderId="31" xfId="0" applyNumberFormat="1" applyFont="1" applyBorder="1" applyAlignment="1" applyProtection="1">
      <alignment vertical="center"/>
      <protection/>
    </xf>
    <xf numFmtId="166" fontId="1" fillId="2" borderId="17" xfId="0" applyNumberFormat="1" applyFont="1" applyFill="1" applyBorder="1" applyAlignment="1" applyProtection="1">
      <alignment vertical="center"/>
      <protection locked="0"/>
    </xf>
    <xf numFmtId="166" fontId="1" fillId="2" borderId="34" xfId="0" applyNumberFormat="1" applyFont="1" applyFill="1" applyBorder="1" applyAlignment="1" applyProtection="1">
      <alignment vertical="center"/>
      <protection locked="0"/>
    </xf>
    <xf numFmtId="166" fontId="1" fillId="2" borderId="31" xfId="0" applyNumberFormat="1" applyFont="1" applyFill="1" applyBorder="1" applyAlignment="1" applyProtection="1">
      <alignment vertical="center"/>
      <protection locked="0"/>
    </xf>
    <xf numFmtId="166" fontId="3" fillId="2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 vertical="center"/>
      <protection/>
    </xf>
    <xf numFmtId="166" fontId="1" fillId="0" borderId="0" xfId="0" applyNumberFormat="1" applyFont="1" applyBorder="1" applyAlignment="1" applyProtection="1">
      <alignment vertical="center"/>
      <protection/>
    </xf>
    <xf numFmtId="166" fontId="1" fillId="2" borderId="35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/>
    </xf>
    <xf numFmtId="166" fontId="3" fillId="0" borderId="0" xfId="0" applyNumberFormat="1" applyFont="1" applyBorder="1" applyAlignment="1" applyProtection="1">
      <alignment horizontal="right" vertical="center"/>
      <protection/>
    </xf>
    <xf numFmtId="0" fontId="1" fillId="2" borderId="31" xfId="0" applyFont="1" applyFill="1" applyBorder="1" applyAlignment="1" applyProtection="1">
      <alignment/>
      <protection locked="0"/>
    </xf>
    <xf numFmtId="0" fontId="3" fillId="2" borderId="36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 quotePrefix="1">
      <alignment horizontal="left" wrapText="1" indent="1"/>
      <protection/>
    </xf>
    <xf numFmtId="3" fontId="5" fillId="0" borderId="0" xfId="0" applyNumberFormat="1" applyFont="1" applyBorder="1" applyAlignment="1" applyProtection="1">
      <alignment horizontal="left" indent="1"/>
      <protection/>
    </xf>
    <xf numFmtId="3" fontId="10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left" vertical="center" wrapText="1" indent="1"/>
      <protection/>
    </xf>
    <xf numFmtId="3" fontId="1" fillId="0" borderId="0" xfId="0" applyNumberFormat="1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wrapText="1" indent="1"/>
      <protection/>
    </xf>
    <xf numFmtId="0" fontId="1" fillId="33" borderId="0" xfId="0" applyFont="1" applyFill="1" applyBorder="1" applyAlignment="1" applyProtection="1" quotePrefix="1">
      <alignment horizontal="left" wrapText="1" indent="2"/>
      <protection/>
    </xf>
    <xf numFmtId="0" fontId="5" fillId="0" borderId="0" xfId="0" applyFont="1" applyBorder="1" applyAlignment="1" applyProtection="1" quotePrefix="1">
      <alignment horizontal="left" indent="2"/>
      <protection/>
    </xf>
    <xf numFmtId="0" fontId="5" fillId="0" borderId="0" xfId="0" applyFont="1" applyBorder="1" applyAlignment="1" applyProtection="1">
      <alignment horizontal="left" indent="2"/>
      <protection/>
    </xf>
    <xf numFmtId="0" fontId="3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 indent="1"/>
      <protection/>
    </xf>
    <xf numFmtId="0" fontId="1" fillId="0" borderId="0" xfId="0" applyFont="1" applyBorder="1" applyAlignment="1" applyProtection="1">
      <alignment horizontal="left" wrapText="1" indent="3"/>
      <protection/>
    </xf>
    <xf numFmtId="0" fontId="7" fillId="0" borderId="0" xfId="0" applyFont="1" applyBorder="1" applyAlignment="1" applyProtection="1">
      <alignment horizontal="left" wrapText="1" indent="2"/>
      <protection/>
    </xf>
    <xf numFmtId="0" fontId="7" fillId="0" borderId="26" xfId="0" applyFont="1" applyBorder="1" applyAlignment="1" applyProtection="1">
      <alignment horizontal="left" wrapText="1" indent="2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33" borderId="0" xfId="0" applyFont="1" applyFill="1" applyAlignment="1" applyProtection="1">
      <alignment/>
      <protection/>
    </xf>
    <xf numFmtId="167" fontId="1" fillId="2" borderId="37" xfId="56" applyNumberFormat="1" applyFont="1" applyFill="1" applyBorder="1" applyAlignment="1" applyProtection="1">
      <alignment vertical="center"/>
      <protection/>
    </xf>
    <xf numFmtId="166" fontId="3" fillId="2" borderId="17" xfId="0" applyNumberFormat="1" applyFont="1" applyFill="1" applyBorder="1" applyAlignment="1" applyProtection="1">
      <alignment vertical="center"/>
      <protection locked="0"/>
    </xf>
    <xf numFmtId="166" fontId="1" fillId="2" borderId="37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17" fillId="33" borderId="31" xfId="0" applyFont="1" applyFill="1" applyBorder="1" applyAlignment="1" applyProtection="1">
      <alignment/>
      <protection/>
    </xf>
    <xf numFmtId="0" fontId="9" fillId="33" borderId="31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5" fillId="33" borderId="31" xfId="0" applyFont="1" applyFill="1" applyBorder="1" applyAlignment="1" applyProtection="1">
      <alignment wrapText="1"/>
      <protection/>
    </xf>
    <xf numFmtId="0" fontId="0" fillId="32" borderId="34" xfId="0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34" borderId="39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" fillId="2" borderId="16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/>
      <protection/>
    </xf>
    <xf numFmtId="0" fontId="9" fillId="0" borderId="40" xfId="0" applyFont="1" applyBorder="1" applyAlignment="1" applyProtection="1">
      <alignment wrapText="1"/>
      <protection/>
    </xf>
    <xf numFmtId="0" fontId="9" fillId="0" borderId="41" xfId="0" applyFont="1" applyBorder="1" applyAlignment="1" applyProtection="1">
      <alignment wrapText="1"/>
      <protection/>
    </xf>
    <xf numFmtId="0" fontId="9" fillId="0" borderId="42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4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vertical="center" wrapText="1"/>
      <protection/>
    </xf>
    <xf numFmtId="0" fontId="5" fillId="0" borderId="42" xfId="0" applyFont="1" applyBorder="1" applyAlignment="1" applyProtection="1">
      <alignment horizontal="left" vertical="center" indent="1"/>
      <protection/>
    </xf>
    <xf numFmtId="167" fontId="1" fillId="2" borderId="44" xfId="56" applyNumberFormat="1" applyFont="1" applyFill="1" applyBorder="1" applyAlignment="1" applyProtection="1">
      <alignment vertical="center"/>
      <protection locked="0"/>
    </xf>
    <xf numFmtId="10" fontId="1" fillId="0" borderId="45" xfId="56" applyNumberFormat="1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 wrapText="1"/>
    </xf>
    <xf numFmtId="0" fontId="4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/>
      <protection/>
    </xf>
    <xf numFmtId="0" fontId="6" fillId="35" borderId="46" xfId="0" applyFont="1" applyFill="1" applyBorder="1" applyAlignment="1" applyProtection="1">
      <alignment vertical="center"/>
      <protection/>
    </xf>
    <xf numFmtId="0" fontId="6" fillId="35" borderId="47" xfId="0" applyFont="1" applyFill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left"/>
      <protection/>
    </xf>
    <xf numFmtId="166" fontId="1" fillId="2" borderId="48" xfId="0" applyNumberFormat="1" applyFont="1" applyFill="1" applyBorder="1" applyAlignment="1" applyProtection="1">
      <alignment vertical="center"/>
      <protection locked="0"/>
    </xf>
    <xf numFmtId="166" fontId="1" fillId="2" borderId="49" xfId="0" applyNumberFormat="1" applyFont="1" applyFill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horizontal="left"/>
      <protection/>
    </xf>
    <xf numFmtId="166" fontId="3" fillId="0" borderId="45" xfId="0" applyNumberFormat="1" applyFont="1" applyBorder="1" applyAlignment="1" applyProtection="1">
      <alignment vertical="center"/>
      <protection/>
    </xf>
    <xf numFmtId="166" fontId="3" fillId="2" borderId="44" xfId="0" applyNumberFormat="1" applyFont="1" applyFill="1" applyBorder="1" applyAlignment="1" applyProtection="1">
      <alignment vertical="center"/>
      <protection locked="0"/>
    </xf>
    <xf numFmtId="166" fontId="1" fillId="2" borderId="50" xfId="0" applyNumberFormat="1" applyFont="1" applyFill="1" applyBorder="1" applyAlignment="1" applyProtection="1">
      <alignment vertical="center"/>
      <protection locked="0"/>
    </xf>
    <xf numFmtId="166" fontId="1" fillId="2" borderId="43" xfId="0" applyNumberFormat="1" applyFont="1" applyFill="1" applyBorder="1" applyAlignment="1" applyProtection="1">
      <alignment vertical="center"/>
      <protection locked="0"/>
    </xf>
    <xf numFmtId="166" fontId="1" fillId="0" borderId="45" xfId="0" applyNumberFormat="1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left" indent="1"/>
      <protection/>
    </xf>
    <xf numFmtId="166" fontId="1" fillId="2" borderId="51" xfId="0" applyNumberFormat="1" applyFont="1" applyFill="1" applyBorder="1" applyAlignment="1" applyProtection="1">
      <alignment vertical="center"/>
      <protection locked="0"/>
    </xf>
    <xf numFmtId="166" fontId="1" fillId="2" borderId="45" xfId="0" applyNumberFormat="1" applyFont="1" applyFill="1" applyBorder="1" applyAlignment="1" applyProtection="1">
      <alignment vertical="center"/>
      <protection locked="0"/>
    </xf>
    <xf numFmtId="0" fontId="5" fillId="0" borderId="42" xfId="0" applyFont="1" applyBorder="1" applyAlignment="1" applyProtection="1" quotePrefix="1">
      <alignment horizontal="left" wrapText="1" indent="1"/>
      <protection/>
    </xf>
    <xf numFmtId="0" fontId="1" fillId="0" borderId="43" xfId="0" applyFont="1" applyBorder="1" applyAlignment="1" applyProtection="1">
      <alignment/>
      <protection/>
    </xf>
    <xf numFmtId="3" fontId="5" fillId="0" borderId="42" xfId="0" applyNumberFormat="1" applyFont="1" applyBorder="1" applyAlignment="1" applyProtection="1">
      <alignment horizontal="left" indent="1"/>
      <protection/>
    </xf>
    <xf numFmtId="166" fontId="1" fillId="2" borderId="52" xfId="0" applyNumberFormat="1" applyFont="1" applyFill="1" applyBorder="1" applyAlignment="1" applyProtection="1">
      <alignment vertical="center"/>
      <protection locked="0"/>
    </xf>
    <xf numFmtId="3" fontId="10" fillId="0" borderId="42" xfId="0" applyNumberFormat="1" applyFont="1" applyBorder="1" applyAlignment="1" applyProtection="1">
      <alignment horizontal="left"/>
      <protection/>
    </xf>
    <xf numFmtId="166" fontId="3" fillId="0" borderId="43" xfId="0" applyNumberFormat="1" applyFont="1" applyBorder="1" applyAlignment="1" applyProtection="1">
      <alignment vertical="center"/>
      <protection/>
    </xf>
    <xf numFmtId="166" fontId="1" fillId="0" borderId="43" xfId="0" applyNumberFormat="1" applyFont="1" applyBorder="1" applyAlignment="1" applyProtection="1">
      <alignment vertical="center"/>
      <protection/>
    </xf>
    <xf numFmtId="3" fontId="1" fillId="0" borderId="42" xfId="0" applyNumberFormat="1" applyFont="1" applyBorder="1" applyAlignment="1" applyProtection="1">
      <alignment horizontal="left" vertical="center" wrapText="1" indent="1"/>
      <protection/>
    </xf>
    <xf numFmtId="3" fontId="1" fillId="0" borderId="42" xfId="0" applyNumberFormat="1" applyFont="1" applyBorder="1" applyAlignment="1" applyProtection="1">
      <alignment horizontal="left" vertical="center" indent="1"/>
      <protection/>
    </xf>
    <xf numFmtId="0" fontId="1" fillId="0" borderId="42" xfId="0" applyFont="1" applyBorder="1" applyAlignment="1" applyProtection="1">
      <alignment horizontal="left" vertical="center" indent="1"/>
      <protection/>
    </xf>
    <xf numFmtId="166" fontId="1" fillId="2" borderId="53" xfId="0" applyNumberFormat="1" applyFont="1" applyFill="1" applyBorder="1" applyAlignment="1" applyProtection="1">
      <alignment vertical="center"/>
      <protection locked="0"/>
    </xf>
    <xf numFmtId="0" fontId="10" fillId="33" borderId="42" xfId="0" applyFont="1" applyFill="1" applyBorder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horizontal="left"/>
      <protection/>
    </xf>
    <xf numFmtId="0" fontId="1" fillId="33" borderId="42" xfId="0" applyFont="1" applyFill="1" applyBorder="1" applyAlignment="1" applyProtection="1">
      <alignment horizontal="left" wrapText="1" indent="1"/>
      <protection/>
    </xf>
    <xf numFmtId="0" fontId="1" fillId="33" borderId="42" xfId="0" applyFont="1" applyFill="1" applyBorder="1" applyAlignment="1" applyProtection="1" quotePrefix="1">
      <alignment horizontal="left" wrapText="1" indent="2"/>
      <protection/>
    </xf>
    <xf numFmtId="0" fontId="1" fillId="33" borderId="42" xfId="0" applyFont="1" applyFill="1" applyBorder="1" applyAlignment="1">
      <alignment horizontal="left" wrapText="1" indent="1"/>
    </xf>
    <xf numFmtId="0" fontId="5" fillId="0" borderId="42" xfId="0" applyFont="1" applyBorder="1" applyAlignment="1" applyProtection="1" quotePrefix="1">
      <alignment horizontal="left" indent="2"/>
      <protection/>
    </xf>
    <xf numFmtId="3" fontId="3" fillId="0" borderId="43" xfId="0" applyNumberFormat="1" applyFont="1" applyBorder="1" applyAlignment="1" applyProtection="1">
      <alignment vertical="center"/>
      <protection/>
    </xf>
    <xf numFmtId="166" fontId="3" fillId="0" borderId="43" xfId="0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45" xfId="0" applyFont="1" applyFill="1" applyBorder="1" applyAlignment="1" applyProtection="1">
      <alignment/>
      <protection locked="0"/>
    </xf>
    <xf numFmtId="0" fontId="5" fillId="0" borderId="42" xfId="0" applyFont="1" applyBorder="1" applyAlignment="1" applyProtection="1">
      <alignment horizontal="left" wrapText="1"/>
      <protection/>
    </xf>
    <xf numFmtId="0" fontId="5" fillId="0" borderId="42" xfId="0" applyFont="1" applyBorder="1" applyAlignment="1" applyProtection="1" quotePrefix="1">
      <alignment horizontal="left" wrapText="1"/>
      <protection/>
    </xf>
    <xf numFmtId="0" fontId="3" fillId="0" borderId="42" xfId="0" applyFont="1" applyBorder="1" applyAlignment="1" applyProtection="1">
      <alignment horizontal="left" wrapText="1"/>
      <protection/>
    </xf>
    <xf numFmtId="0" fontId="1" fillId="33" borderId="42" xfId="0" applyFont="1" applyFill="1" applyBorder="1" applyAlignment="1" applyProtection="1">
      <alignment vertical="center"/>
      <protection/>
    </xf>
    <xf numFmtId="0" fontId="1" fillId="33" borderId="42" xfId="0" applyFont="1" applyFill="1" applyBorder="1" applyAlignment="1" applyProtection="1" quotePrefix="1">
      <alignment vertical="center"/>
      <protection/>
    </xf>
    <xf numFmtId="0" fontId="5" fillId="0" borderId="42" xfId="0" applyFont="1" applyBorder="1" applyAlignment="1">
      <alignment/>
    </xf>
    <xf numFmtId="0" fontId="6" fillId="33" borderId="43" xfId="0" applyFont="1" applyFill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42" xfId="0" applyFont="1" applyBorder="1" applyAlignment="1">
      <alignment horizontal="left" wrapText="1" indent="1"/>
    </xf>
    <xf numFmtId="166" fontId="1" fillId="2" borderId="54" xfId="0" applyNumberFormat="1" applyFont="1" applyFill="1" applyBorder="1" applyAlignment="1" applyProtection="1">
      <alignment vertical="center"/>
      <protection locked="0"/>
    </xf>
    <xf numFmtId="0" fontId="1" fillId="0" borderId="42" xfId="0" applyFont="1" applyBorder="1" applyAlignment="1">
      <alignment horizontal="left" wrapText="1" indent="3"/>
    </xf>
    <xf numFmtId="0" fontId="1" fillId="0" borderId="0" xfId="0" applyFont="1" applyBorder="1" applyAlignment="1">
      <alignment/>
    </xf>
    <xf numFmtId="0" fontId="7" fillId="0" borderId="55" xfId="0" applyFont="1" applyBorder="1" applyAlignment="1">
      <alignment horizontal="left" wrapText="1" indent="2"/>
    </xf>
    <xf numFmtId="0" fontId="1" fillId="33" borderId="56" xfId="0" applyFont="1" applyFill="1" applyBorder="1" applyAlignment="1" applyProtection="1">
      <alignment/>
      <protection/>
    </xf>
    <xf numFmtId="0" fontId="7" fillId="0" borderId="42" xfId="0" applyFont="1" applyBorder="1" applyAlignment="1" applyProtection="1">
      <alignment horizontal="left" wrapText="1" indent="2"/>
      <protection/>
    </xf>
    <xf numFmtId="0" fontId="1" fillId="0" borderId="42" xfId="0" applyFont="1" applyBorder="1" applyAlignment="1" applyProtection="1">
      <alignment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vertical="center"/>
      <protection/>
    </xf>
    <xf numFmtId="3" fontId="1" fillId="33" borderId="43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left" vertical="top" wrapText="1"/>
      <protection/>
    </xf>
    <xf numFmtId="0" fontId="5" fillId="0" borderId="43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57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47" xfId="0" applyFont="1" applyFill="1" applyBorder="1" applyAlignment="1" applyProtection="1">
      <alignment horizontal="center" vertical="center" wrapText="1"/>
      <protection/>
    </xf>
    <xf numFmtId="0" fontId="0" fillId="33" borderId="40" xfId="0" applyFill="1" applyBorder="1" applyAlignment="1" applyProtection="1">
      <alignment/>
      <protection/>
    </xf>
    <xf numFmtId="0" fontId="17" fillId="33" borderId="60" xfId="0" applyFont="1" applyFill="1" applyBorder="1" applyAlignment="1" applyProtection="1">
      <alignment/>
      <protection/>
    </xf>
    <xf numFmtId="0" fontId="5" fillId="33" borderId="41" xfId="0" applyFont="1" applyFill="1" applyBorder="1" applyAlignment="1" applyProtection="1">
      <alignment/>
      <protection/>
    </xf>
    <xf numFmtId="0" fontId="5" fillId="33" borderId="61" xfId="0" applyFont="1" applyFill="1" applyBorder="1" applyAlignment="1" applyProtection="1">
      <alignment/>
      <protection/>
    </xf>
    <xf numFmtId="0" fontId="0" fillId="33" borderId="62" xfId="0" applyFill="1" applyBorder="1" applyAlignment="1" applyProtection="1">
      <alignment/>
      <protection/>
    </xf>
    <xf numFmtId="0" fontId="5" fillId="33" borderId="60" xfId="0" applyFont="1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0" fillId="33" borderId="63" xfId="0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lef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 horizontal="left"/>
      <protection/>
    </xf>
    <xf numFmtId="0" fontId="5" fillId="33" borderId="43" xfId="0" applyFont="1" applyFill="1" applyBorder="1" applyAlignment="1" applyProtection="1">
      <alignment horizontal="left"/>
      <protection/>
    </xf>
    <xf numFmtId="0" fontId="0" fillId="33" borderId="57" xfId="0" applyFill="1" applyBorder="1" applyAlignment="1" applyProtection="1">
      <alignment/>
      <protection/>
    </xf>
    <xf numFmtId="0" fontId="5" fillId="33" borderId="65" xfId="0" applyFont="1" applyFill="1" applyBorder="1" applyAlignment="1" applyProtection="1">
      <alignment/>
      <protection/>
    </xf>
    <xf numFmtId="0" fontId="5" fillId="33" borderId="66" xfId="0" applyFont="1" applyFill="1" applyBorder="1" applyAlignment="1" applyProtection="1">
      <alignment/>
      <protection/>
    </xf>
    <xf numFmtId="0" fontId="0" fillId="33" borderId="66" xfId="0" applyFill="1" applyBorder="1" applyAlignment="1" applyProtection="1">
      <alignment/>
      <protection/>
    </xf>
    <xf numFmtId="0" fontId="5" fillId="33" borderId="58" xfId="0" applyFont="1" applyFill="1" applyBorder="1" applyAlignment="1" applyProtection="1">
      <alignment/>
      <protection/>
    </xf>
    <xf numFmtId="0" fontId="5" fillId="33" borderId="59" xfId="0" applyFont="1" applyFill="1" applyBorder="1" applyAlignment="1" applyProtection="1">
      <alignment/>
      <protection/>
    </xf>
    <xf numFmtId="0" fontId="5" fillId="33" borderId="67" xfId="0" applyFont="1" applyFill="1" applyBorder="1" applyAlignment="1" applyProtection="1">
      <alignment/>
      <protection/>
    </xf>
    <xf numFmtId="0" fontId="9" fillId="33" borderId="31" xfId="0" applyFont="1" applyFill="1" applyBorder="1" applyAlignment="1" applyProtection="1">
      <alignment/>
      <protection/>
    </xf>
    <xf numFmtId="0" fontId="1" fillId="0" borderId="55" xfId="0" applyFont="1" applyBorder="1" applyAlignment="1" applyProtection="1">
      <alignment vertical="center"/>
      <protection/>
    </xf>
    <xf numFmtId="0" fontId="1" fillId="0" borderId="68" xfId="0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34" xfId="0" applyNumberFormat="1" applyFont="1" applyFill="1" applyBorder="1" applyAlignment="1" applyProtection="1">
      <alignment horizontal="center" vertical="center"/>
      <protection/>
    </xf>
    <xf numFmtId="3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 horizontal="left" indent="5"/>
      <protection/>
    </xf>
    <xf numFmtId="166" fontId="1" fillId="2" borderId="17" xfId="0" applyNumberFormat="1" applyFont="1" applyFill="1" applyBorder="1" applyAlignment="1" applyProtection="1">
      <alignment horizontal="right" wrapText="1"/>
      <protection locked="0"/>
    </xf>
    <xf numFmtId="166" fontId="1" fillId="2" borderId="0" xfId="0" applyNumberFormat="1" applyFont="1" applyFill="1" applyBorder="1" applyAlignment="1" applyProtection="1">
      <alignment horizontal="right" wrapText="1"/>
      <protection locked="0"/>
    </xf>
    <xf numFmtId="166" fontId="1" fillId="2" borderId="50" xfId="0" applyNumberFormat="1" applyFont="1" applyFill="1" applyBorder="1" applyAlignment="1" applyProtection="1">
      <alignment horizontal="right" wrapText="1"/>
      <protection locked="0"/>
    </xf>
    <xf numFmtId="166" fontId="1" fillId="2" borderId="43" xfId="0" applyNumberFormat="1" applyFont="1" applyFill="1" applyBorder="1" applyAlignment="1" applyProtection="1">
      <alignment horizontal="right" wrapText="1"/>
      <protection locked="0"/>
    </xf>
    <xf numFmtId="14" fontId="6" fillId="35" borderId="23" xfId="0" applyNumberFormat="1" applyFont="1" applyFill="1" applyBorder="1" applyAlignment="1" applyProtection="1">
      <alignment horizontal="center" vertical="center" wrapText="1"/>
      <protection/>
    </xf>
    <xf numFmtId="14" fontId="6" fillId="35" borderId="47" xfId="0" applyNumberFormat="1" applyFont="1" applyFill="1" applyBorder="1" applyAlignment="1" applyProtection="1">
      <alignment horizontal="center" vertical="center" wrapText="1"/>
      <protection/>
    </xf>
    <xf numFmtId="166" fontId="1" fillId="2" borderId="16" xfId="0" applyNumberFormat="1" applyFont="1" applyFill="1" applyBorder="1" applyAlignment="1" applyProtection="1">
      <alignment horizontal="right" vertical="center"/>
      <protection locked="0"/>
    </xf>
    <xf numFmtId="166" fontId="1" fillId="2" borderId="53" xfId="0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Border="1" applyAlignment="1" applyProtection="1">
      <alignment horizontal="center"/>
      <protection/>
    </xf>
    <xf numFmtId="3" fontId="1" fillId="2" borderId="44" xfId="0" applyNumberFormat="1" applyFont="1" applyFill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33" borderId="70" xfId="0" applyFill="1" applyBorder="1" applyAlignment="1" applyProtection="1">
      <alignment/>
      <protection/>
    </xf>
    <xf numFmtId="0" fontId="0" fillId="33" borderId="71" xfId="0" applyFill="1" applyBorder="1" applyAlignment="1" applyProtection="1">
      <alignment/>
      <protection/>
    </xf>
    <xf numFmtId="0" fontId="0" fillId="33" borderId="72" xfId="0" applyFill="1" applyBorder="1" applyAlignment="1" applyProtection="1">
      <alignment/>
      <protection/>
    </xf>
    <xf numFmtId="3" fontId="1" fillId="2" borderId="50" xfId="0" applyNumberFormat="1" applyFont="1" applyFill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73" xfId="0" applyFont="1" applyBorder="1" applyAlignment="1" applyProtection="1">
      <alignment vertical="center" wrapText="1"/>
      <protection locked="0"/>
    </xf>
    <xf numFmtId="166" fontId="5" fillId="0" borderId="14" xfId="0" applyNumberFormat="1" applyFont="1" applyBorder="1" applyAlignment="1" applyProtection="1">
      <alignment vertical="center" wrapText="1"/>
      <protection locked="0"/>
    </xf>
    <xf numFmtId="166" fontId="5" fillId="0" borderId="15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>
      <alignment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6" fillId="0" borderId="42" xfId="0" applyFont="1" applyBorder="1" applyAlignment="1">
      <alignment wrapText="1"/>
    </xf>
    <xf numFmtId="0" fontId="26" fillId="0" borderId="0" xfId="0" applyFont="1" applyAlignment="1">
      <alignment wrapText="1"/>
    </xf>
    <xf numFmtId="0" fontId="23" fillId="0" borderId="42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1" fillId="2" borderId="0" xfId="0" applyFont="1" applyFill="1" applyAlignment="1" applyProtection="1">
      <alignment horizontal="right" vertical="center"/>
      <protection locked="0"/>
    </xf>
    <xf numFmtId="0" fontId="12" fillId="0" borderId="42" xfId="0" applyFont="1" applyBorder="1" applyAlignment="1">
      <alignment/>
    </xf>
    <xf numFmtId="0" fontId="3" fillId="34" borderId="0" xfId="0" applyFont="1" applyFill="1" applyAlignment="1">
      <alignment/>
    </xf>
    <xf numFmtId="0" fontId="5" fillId="0" borderId="42" xfId="0" applyFont="1" applyBorder="1" applyAlignment="1">
      <alignment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52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vertical="center" wrapText="1"/>
    </xf>
    <xf numFmtId="0" fontId="5" fillId="0" borderId="42" xfId="0" applyFont="1" applyBorder="1" applyAlignment="1">
      <alignment horizontal="left" vertical="center" indent="1"/>
    </xf>
    <xf numFmtId="10" fontId="1" fillId="0" borderId="45" xfId="56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2" xfId="0" applyFont="1" applyBorder="1" applyAlignment="1">
      <alignment/>
    </xf>
    <xf numFmtId="0" fontId="6" fillId="35" borderId="46" xfId="0" applyFont="1" applyFill="1" applyBorder="1" applyAlignment="1">
      <alignment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/>
    </xf>
    <xf numFmtId="166" fontId="1" fillId="2" borderId="44" xfId="0" applyNumberFormat="1" applyFont="1" applyFill="1" applyBorder="1" applyAlignment="1" applyProtection="1">
      <alignment vertical="center"/>
      <protection locked="0"/>
    </xf>
    <xf numFmtId="0" fontId="10" fillId="0" borderId="42" xfId="0" applyFont="1" applyBorder="1" applyAlignment="1">
      <alignment horizontal="left"/>
    </xf>
    <xf numFmtId="166" fontId="3" fillId="0" borderId="12" xfId="0" applyNumberFormat="1" applyFont="1" applyBorder="1" applyAlignment="1">
      <alignment vertical="center"/>
    </xf>
    <xf numFmtId="166" fontId="3" fillId="0" borderId="45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6" fontId="1" fillId="0" borderId="45" xfId="0" applyNumberFormat="1" applyFont="1" applyBorder="1" applyAlignment="1">
      <alignment vertical="center"/>
    </xf>
    <xf numFmtId="0" fontId="5" fillId="0" borderId="42" xfId="0" applyFont="1" applyBorder="1" applyAlignment="1">
      <alignment horizontal="left" indent="1"/>
    </xf>
    <xf numFmtId="0" fontId="4" fillId="34" borderId="0" xfId="0" applyFont="1" applyFill="1" applyAlignment="1">
      <alignment/>
    </xf>
    <xf numFmtId="0" fontId="1" fillId="0" borderId="43" xfId="0" applyFont="1" applyBorder="1" applyAlignment="1">
      <alignment/>
    </xf>
    <xf numFmtId="14" fontId="6" fillId="35" borderId="23" xfId="0" applyNumberFormat="1" applyFont="1" applyFill="1" applyBorder="1" applyAlignment="1">
      <alignment horizontal="center" vertical="center" wrapText="1"/>
    </xf>
    <xf numFmtId="14" fontId="6" fillId="35" borderId="47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left" indent="1"/>
    </xf>
    <xf numFmtId="3" fontId="10" fillId="0" borderId="42" xfId="0" applyNumberFormat="1" applyFont="1" applyBorder="1" applyAlignment="1">
      <alignment horizontal="left"/>
    </xf>
    <xf numFmtId="166" fontId="3" fillId="0" borderId="0" xfId="0" applyNumberFormat="1" applyFont="1" applyAlignment="1">
      <alignment vertical="center"/>
    </xf>
    <xf numFmtId="166" fontId="3" fillId="0" borderId="43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43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horizontal="left" vertical="center" wrapText="1" indent="1"/>
    </xf>
    <xf numFmtId="3" fontId="1" fillId="0" borderId="42" xfId="0" applyNumberFormat="1" applyFont="1" applyBorder="1" applyAlignment="1">
      <alignment horizontal="left" vertical="center" indent="1"/>
    </xf>
    <xf numFmtId="0" fontId="1" fillId="0" borderId="42" xfId="0" applyFont="1" applyBorder="1" applyAlignment="1">
      <alignment horizontal="left" vertical="center" indent="1"/>
    </xf>
    <xf numFmtId="0" fontId="10" fillId="33" borderId="42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1" fillId="33" borderId="42" xfId="0" applyFont="1" applyFill="1" applyBorder="1" applyAlignment="1" quotePrefix="1">
      <alignment horizontal="left" wrapText="1" indent="2"/>
    </xf>
    <xf numFmtId="0" fontId="5" fillId="0" borderId="42" xfId="0" applyFont="1" applyBorder="1" applyAlignment="1" quotePrefix="1">
      <alignment horizontal="left" indent="2"/>
    </xf>
    <xf numFmtId="0" fontId="10" fillId="0" borderId="42" xfId="0" applyFont="1" applyBorder="1" applyAlignment="1" quotePrefix="1">
      <alignment horizontal="left"/>
    </xf>
    <xf numFmtId="3" fontId="3" fillId="0" borderId="0" xfId="0" applyNumberFormat="1" applyFont="1" applyAlignment="1">
      <alignment vertical="center"/>
    </xf>
    <xf numFmtId="3" fontId="3" fillId="0" borderId="43" xfId="0" applyNumberFormat="1" applyFont="1" applyBorder="1" applyAlignment="1">
      <alignment vertical="center"/>
    </xf>
    <xf numFmtId="0" fontId="10" fillId="0" borderId="74" xfId="0" applyFont="1" applyBorder="1" applyAlignment="1">
      <alignment horizontal="left"/>
    </xf>
    <xf numFmtId="166" fontId="3" fillId="0" borderId="0" xfId="0" applyNumberFormat="1" applyFont="1" applyAlignment="1">
      <alignment horizontal="right" vertical="center"/>
    </xf>
    <xf numFmtId="166" fontId="3" fillId="0" borderId="43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6" fillId="35" borderId="76" xfId="0" applyFont="1" applyFill="1" applyBorder="1" applyAlignment="1">
      <alignment vertical="center"/>
    </xf>
    <xf numFmtId="0" fontId="5" fillId="0" borderId="42" xfId="0" applyFont="1" applyBorder="1" applyAlignment="1">
      <alignment horizontal="left" wrapText="1"/>
    </xf>
    <xf numFmtId="0" fontId="3" fillId="0" borderId="42" xfId="0" applyFont="1" applyBorder="1" applyAlignment="1">
      <alignment horizontal="left"/>
    </xf>
    <xf numFmtId="16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6" fontId="3" fillId="0" borderId="43" xfId="0" applyNumberFormat="1" applyFont="1" applyBorder="1" applyAlignment="1">
      <alignment horizontal="left" vertical="center"/>
    </xf>
    <xf numFmtId="0" fontId="1" fillId="33" borderId="42" xfId="0" applyFont="1" applyFill="1" applyBorder="1" applyAlignment="1" quotePrefix="1">
      <alignment horizontal="left" wrapText="1"/>
    </xf>
    <xf numFmtId="0" fontId="3" fillId="0" borderId="42" xfId="0" applyFont="1" applyBorder="1" applyAlignment="1">
      <alignment horizontal="left" wrapText="1"/>
    </xf>
    <xf numFmtId="0" fontId="1" fillId="0" borderId="43" xfId="0" applyFont="1" applyBorder="1" applyAlignment="1">
      <alignment vertical="center"/>
    </xf>
    <xf numFmtId="0" fontId="6" fillId="35" borderId="23" xfId="0" applyFont="1" applyFill="1" applyBorder="1" applyAlignment="1">
      <alignment horizontal="center" wrapText="1"/>
    </xf>
    <xf numFmtId="0" fontId="6" fillId="35" borderId="47" xfId="0" applyFont="1" applyFill="1" applyBorder="1" applyAlignment="1">
      <alignment horizontal="center" wrapText="1"/>
    </xf>
    <xf numFmtId="0" fontId="7" fillId="0" borderId="42" xfId="0" applyFont="1" applyBorder="1" applyAlignment="1">
      <alignment horizontal="left" wrapText="1" indent="2"/>
    </xf>
    <xf numFmtId="0" fontId="1" fillId="33" borderId="0" xfId="0" applyFont="1" applyFill="1" applyAlignment="1">
      <alignment/>
    </xf>
    <xf numFmtId="0" fontId="1" fillId="0" borderId="27" xfId="0" applyFont="1" applyBorder="1" applyAlignment="1">
      <alignment vertical="center"/>
    </xf>
    <xf numFmtId="0" fontId="1" fillId="33" borderId="56" xfId="0" applyFont="1" applyFill="1" applyBorder="1" applyAlignment="1">
      <alignment/>
    </xf>
    <xf numFmtId="0" fontId="28" fillId="33" borderId="75" xfId="0" applyFont="1" applyFill="1" applyBorder="1" applyAlignment="1">
      <alignment horizontal="left" wrapText="1" indent="2"/>
    </xf>
    <xf numFmtId="0" fontId="7" fillId="0" borderId="42" xfId="0" applyFont="1" applyBorder="1" applyAlignment="1">
      <alignment horizontal="left" wrapText="1" indent="2"/>
    </xf>
    <xf numFmtId="0" fontId="1" fillId="0" borderId="42" xfId="0" applyFont="1" applyBorder="1" applyAlignment="1">
      <alignment horizontal="left" vertical="top" wrapText="1"/>
    </xf>
    <xf numFmtId="0" fontId="1" fillId="0" borderId="42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42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43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2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9" fillId="33" borderId="0" xfId="0" applyFont="1" applyFill="1" applyBorder="1" applyAlignment="1" applyProtection="1">
      <alignment/>
      <protection/>
    </xf>
    <xf numFmtId="0" fontId="30" fillId="0" borderId="43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31" fillId="0" borderId="18" xfId="0" applyFont="1" applyBorder="1" applyAlignment="1">
      <alignment/>
    </xf>
    <xf numFmtId="0" fontId="0" fillId="33" borderId="0" xfId="0" applyFill="1" applyAlignment="1">
      <alignment/>
    </xf>
    <xf numFmtId="0" fontId="5" fillId="33" borderId="77" xfId="47" applyFont="1" applyFill="1" applyBorder="1" applyAlignment="1">
      <alignment horizontal="left" vertical="center"/>
      <protection/>
    </xf>
    <xf numFmtId="0" fontId="5" fillId="33" borderId="0" xfId="47" applyFont="1" applyFill="1" applyAlignment="1">
      <alignment horizontal="left" vertical="center"/>
      <protection/>
    </xf>
    <xf numFmtId="0" fontId="3" fillId="33" borderId="0" xfId="47" applyFont="1" applyFill="1" applyAlignment="1">
      <alignment vertical="center" wrapText="1"/>
      <protection/>
    </xf>
    <xf numFmtId="0" fontId="0" fillId="33" borderId="18" xfId="0" applyFill="1" applyBorder="1" applyAlignment="1">
      <alignment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67" fontId="1" fillId="2" borderId="17" xfId="0" applyNumberFormat="1" applyFont="1" applyFill="1" applyBorder="1" applyAlignment="1" applyProtection="1">
      <alignment horizontal="right" vertical="center"/>
      <protection locked="0"/>
    </xf>
    <xf numFmtId="167" fontId="1" fillId="2" borderId="5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43" xfId="0" applyFont="1" applyFill="1" applyBorder="1" applyAlignment="1" applyProtection="1">
      <alignment horizontal="right" vertical="center"/>
      <protection locked="0"/>
    </xf>
    <xf numFmtId="14" fontId="6" fillId="35" borderId="0" xfId="0" applyNumberFormat="1" applyFont="1" applyFill="1" applyBorder="1" applyAlignment="1" applyProtection="1">
      <alignment horizontal="center" vertical="center" wrapText="1"/>
      <protection/>
    </xf>
    <xf numFmtId="14" fontId="6" fillId="35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right" vertical="center"/>
      <protection locked="0"/>
    </xf>
    <xf numFmtId="0" fontId="1" fillId="2" borderId="5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4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1" fillId="2" borderId="5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4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14" fontId="1" fillId="2" borderId="17" xfId="0" applyNumberFormat="1" applyFont="1" applyFill="1" applyBorder="1" applyAlignment="1" applyProtection="1">
      <alignment horizontal="left" vertical="center"/>
      <protection locked="0"/>
    </xf>
    <xf numFmtId="14" fontId="1" fillId="2" borderId="50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left" vertical="center"/>
      <protection locked="0"/>
    </xf>
    <xf numFmtId="0" fontId="9" fillId="0" borderId="78" xfId="0" applyFont="1" applyBorder="1" applyAlignment="1" applyProtection="1">
      <alignment horizontal="center" vertical="center" wrapText="1"/>
      <protection/>
    </xf>
    <xf numFmtId="0" fontId="9" fillId="0" borderId="79" xfId="0" applyFont="1" applyBorder="1" applyAlignment="1" applyProtection="1">
      <alignment horizontal="center" vertical="center" wrapText="1"/>
      <protection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1" fillId="2" borderId="50" xfId="0" applyNumberFormat="1" applyFont="1" applyFill="1" applyBorder="1" applyAlignment="1" applyProtection="1">
      <alignment horizontal="center"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3" fontId="1" fillId="2" borderId="52" xfId="0" applyNumberFormat="1" applyFont="1" applyFill="1" applyBorder="1" applyAlignment="1" applyProtection="1">
      <alignment horizontal="center" vertical="center"/>
      <protection locked="0"/>
    </xf>
    <xf numFmtId="0" fontId="35" fillId="0" borderId="41" xfId="0" applyFont="1" applyBorder="1" applyAlignment="1" applyProtection="1">
      <alignment horizontal="center" vertical="center" wrapText="1"/>
      <protection/>
    </xf>
    <xf numFmtId="0" fontId="35" fillId="0" borderId="80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5" fillId="0" borderId="43" xfId="0" applyFont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right" vertical="center"/>
      <protection locked="0"/>
    </xf>
    <xf numFmtId="0" fontId="1" fillId="2" borderId="52" xfId="0" applyFont="1" applyFill="1" applyBorder="1" applyAlignment="1" applyProtection="1">
      <alignment horizontal="right" vertical="center"/>
      <protection locked="0"/>
    </xf>
    <xf numFmtId="0" fontId="1" fillId="2" borderId="34" xfId="0" applyFont="1" applyFill="1" applyBorder="1" applyAlignment="1" applyProtection="1">
      <alignment horizontal="right" vertical="center"/>
      <protection locked="0"/>
    </xf>
    <xf numFmtId="0" fontId="1" fillId="2" borderId="51" xfId="0" applyFont="1" applyFill="1" applyBorder="1" applyAlignment="1" applyProtection="1">
      <alignment horizontal="right" vertical="center"/>
      <protection locked="0"/>
    </xf>
    <xf numFmtId="14" fontId="6" fillId="35" borderId="0" xfId="0" applyNumberFormat="1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23" fillId="0" borderId="42" xfId="0" applyFont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center" wrapText="1"/>
      <protection/>
    </xf>
    <xf numFmtId="0" fontId="23" fillId="0" borderId="43" xfId="0" applyFont="1" applyBorder="1" applyAlignment="1" applyProtection="1">
      <alignment horizontal="center" wrapText="1"/>
      <protection/>
    </xf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50" xfId="0" applyFont="1" applyFill="1" applyBorder="1" applyAlignment="1" applyProtection="1">
      <alignment horizontal="right" vertical="center" wrapText="1"/>
      <protection locked="0"/>
    </xf>
    <xf numFmtId="14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" fillId="2" borderId="17" xfId="0" applyFont="1" applyFill="1" applyBorder="1" applyAlignment="1" applyProtection="1">
      <alignment vertical="center"/>
      <protection/>
    </xf>
    <xf numFmtId="0" fontId="1" fillId="2" borderId="17" xfId="0" applyFont="1" applyFill="1" applyBorder="1" applyAlignment="1" applyProtection="1">
      <alignment/>
      <protection/>
    </xf>
    <xf numFmtId="167" fontId="1" fillId="2" borderId="17" xfId="0" applyNumberFormat="1" applyFont="1" applyFill="1" applyBorder="1" applyAlignment="1" applyProtection="1">
      <alignment horizontal="right" vertical="center"/>
      <protection/>
    </xf>
    <xf numFmtId="0" fontId="1" fillId="2" borderId="17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wrapText="1"/>
      <protection/>
    </xf>
    <xf numFmtId="14" fontId="6" fillId="35" borderId="0" xfId="0" applyNumberFormat="1" applyFont="1" applyFill="1" applyAlignment="1" applyProtection="1">
      <alignment horizontal="center" wrapText="1"/>
      <protection/>
    </xf>
    <xf numFmtId="0" fontId="4" fillId="35" borderId="0" xfId="0" applyFont="1" applyFill="1" applyAlignment="1" applyProtection="1">
      <alignment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right" vertical="center"/>
      <protection/>
    </xf>
    <xf numFmtId="0" fontId="3" fillId="2" borderId="17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0" fontId="5" fillId="33" borderId="31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left" wrapText="1"/>
      <protection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81" xfId="0" applyFont="1" applyFill="1" applyBorder="1" applyAlignment="1" applyProtection="1">
      <alignment horizontal="center" vertical="center" wrapText="1"/>
      <protection locked="0"/>
    </xf>
    <xf numFmtId="0" fontId="5" fillId="2" borderId="82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2" borderId="83" xfId="0" applyFont="1" applyFill="1" applyBorder="1" applyAlignment="1" applyProtection="1">
      <alignment horizontal="center" vertical="center"/>
      <protection locked="0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left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87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5" fillId="0" borderId="88" xfId="0" applyFont="1" applyBorder="1" applyAlignment="1" applyProtection="1">
      <alignment horizontal="left" vertical="top"/>
      <protection/>
    </xf>
    <xf numFmtId="0" fontId="10" fillId="33" borderId="31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6" fillId="35" borderId="31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 vertical="top"/>
      <protection/>
    </xf>
    <xf numFmtId="0" fontId="5" fillId="0" borderId="89" xfId="0" applyFont="1" applyBorder="1" applyAlignment="1" applyProtection="1">
      <alignment horizontal="left" vertical="top"/>
      <protection/>
    </xf>
    <xf numFmtId="0" fontId="6" fillId="35" borderId="18" xfId="0" applyFont="1" applyFill="1" applyBorder="1" applyAlignment="1" applyProtection="1">
      <alignment horizontal="left"/>
      <protection/>
    </xf>
    <xf numFmtId="0" fontId="5" fillId="2" borderId="90" xfId="0" applyFont="1" applyFill="1" applyBorder="1" applyAlignment="1" applyProtection="1">
      <alignment horizontal="left"/>
      <protection locked="0"/>
    </xf>
    <xf numFmtId="14" fontId="5" fillId="2" borderId="18" xfId="0" applyNumberFormat="1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 wrapText="1"/>
      <protection/>
    </xf>
    <xf numFmtId="0" fontId="29" fillId="33" borderId="12" xfId="0" applyFont="1" applyFill="1" applyBorder="1" applyAlignment="1" applyProtection="1">
      <alignment horizontal="left" wrapText="1"/>
      <protection/>
    </xf>
    <xf numFmtId="0" fontId="1" fillId="33" borderId="3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5" fillId="2" borderId="91" xfId="0" applyFont="1" applyFill="1" applyBorder="1" applyAlignment="1" applyProtection="1">
      <alignment horizontal="right"/>
      <protection/>
    </xf>
    <xf numFmtId="0" fontId="5" fillId="2" borderId="92" xfId="0" applyFont="1" applyFill="1" applyBorder="1" applyAlignment="1" applyProtection="1">
      <alignment horizontal="right"/>
      <protection/>
    </xf>
    <xf numFmtId="0" fontId="23" fillId="33" borderId="3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4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0" fillId="0" borderId="41" xfId="0" applyFont="1" applyBorder="1" applyAlignment="1">
      <alignment horizontal="left" wrapText="1"/>
    </xf>
    <xf numFmtId="0" fontId="30" fillId="0" borderId="8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5" fillId="2" borderId="17" xfId="0" applyFont="1" applyFill="1" applyBorder="1" applyAlignment="1" applyProtection="1">
      <alignment/>
      <protection locked="0"/>
    </xf>
    <xf numFmtId="0" fontId="23" fillId="0" borderId="42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1" fillId="2" borderId="16" xfId="0" applyFont="1" applyFill="1" applyBorder="1" applyAlignment="1">
      <alignment horizontal="right" vertical="center"/>
    </xf>
    <xf numFmtId="0" fontId="1" fillId="2" borderId="52" xfId="0" applyFont="1" applyFill="1" applyBorder="1" applyAlignment="1">
      <alignment horizontal="right" vertical="center"/>
    </xf>
    <xf numFmtId="14" fontId="6" fillId="35" borderId="0" xfId="0" applyNumberFormat="1" applyFont="1" applyFill="1" applyAlignment="1">
      <alignment horizontal="center" wrapText="1"/>
    </xf>
    <xf numFmtId="0" fontId="4" fillId="35" borderId="0" xfId="0" applyFont="1" applyFill="1" applyAlignment="1">
      <alignment/>
    </xf>
    <xf numFmtId="0" fontId="4" fillId="35" borderId="43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2" borderId="34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3" fillId="0" borderId="27" xfId="47" applyFont="1" applyBorder="1" applyAlignment="1">
      <alignment horizontal="left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3" fillId="0" borderId="27" xfId="47" applyFont="1" applyBorder="1" applyAlignment="1">
      <alignment horizontal="left" vertical="center" wrapText="1"/>
      <protection/>
    </xf>
    <xf numFmtId="0" fontId="0" fillId="2" borderId="18" xfId="0" applyFill="1" applyBorder="1" applyAlignment="1" applyProtection="1">
      <alignment horizontal="center"/>
      <protection locked="0"/>
    </xf>
    <xf numFmtId="0" fontId="3" fillId="0" borderId="93" xfId="47" applyFont="1" applyBorder="1" applyAlignment="1">
      <alignment horizontal="center" vertical="center" wrapText="1"/>
      <protection/>
    </xf>
    <xf numFmtId="0" fontId="3" fillId="0" borderId="34" xfId="47" applyFont="1" applyBorder="1" applyAlignment="1">
      <alignment horizontal="center" vertical="center" wrapText="1"/>
      <protection/>
    </xf>
    <xf numFmtId="0" fontId="3" fillId="0" borderId="27" xfId="47" applyFont="1" applyBorder="1" applyAlignment="1">
      <alignment horizontal="center" vertical="center" wrapText="1"/>
      <protection/>
    </xf>
    <xf numFmtId="0" fontId="3" fillId="0" borderId="0" xfId="47" applyFont="1" applyBorder="1" applyAlignment="1">
      <alignment horizontal="center" vertical="center" wrapText="1"/>
      <protection/>
    </xf>
    <xf numFmtId="0" fontId="3" fillId="0" borderId="94" xfId="47" applyFont="1" applyBorder="1" applyAlignment="1">
      <alignment horizontal="center" vertical="center" wrapText="1"/>
      <protection/>
    </xf>
    <xf numFmtId="0" fontId="3" fillId="0" borderId="17" xfId="47" applyFont="1" applyBorder="1" applyAlignment="1">
      <alignment horizontal="center" vertical="center" wrapText="1"/>
      <protection/>
    </xf>
    <xf numFmtId="0" fontId="1" fillId="33" borderId="77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5" fillId="33" borderId="77" xfId="47" applyFont="1" applyFill="1" applyBorder="1" applyAlignment="1">
      <alignment horizontal="left"/>
      <protection/>
    </xf>
    <xf numFmtId="0" fontId="5" fillId="33" borderId="0" xfId="47" applyFont="1" applyFill="1" applyBorder="1" applyAlignment="1">
      <alignment horizontal="left"/>
      <protection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0" fillId="33" borderId="77" xfId="47" applyFont="1" applyFill="1" applyBorder="1" applyAlignment="1">
      <alignment horizontal="left"/>
      <protection/>
    </xf>
    <xf numFmtId="0" fontId="10" fillId="33" borderId="0" xfId="47" applyFont="1" applyFill="1" applyBorder="1" applyAlignment="1">
      <alignment horizontal="left"/>
      <protection/>
    </xf>
    <xf numFmtId="0" fontId="5" fillId="0" borderId="77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0" fillId="2" borderId="0" xfId="0" applyFill="1" applyAlignment="1" applyProtection="1">
      <alignment horizontal="center"/>
      <protection locked="0"/>
    </xf>
    <xf numFmtId="14" fontId="0" fillId="2" borderId="3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wrapText="1"/>
    </xf>
    <xf numFmtId="0" fontId="32" fillId="35" borderId="18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4"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Z265"/>
  <sheetViews>
    <sheetView showGridLines="0" zoomScaleSheetLayoutView="85" zoomScalePageLayoutView="60" workbookViewId="0" topLeftCell="A110">
      <selection activeCell="C127" sqref="C127:E127"/>
    </sheetView>
  </sheetViews>
  <sheetFormatPr defaultColWidth="0" defaultRowHeight="15"/>
  <cols>
    <col min="1" max="1" width="1.7109375" style="27" customWidth="1"/>
    <col min="2" max="2" width="63.421875" style="27" customWidth="1"/>
    <col min="3" max="5" width="24.28125" style="27" customWidth="1"/>
    <col min="6" max="6" width="1.7109375" style="31" customWidth="1"/>
    <col min="7" max="10" width="9.140625" style="31" hidden="1" customWidth="1"/>
    <col min="11" max="11" width="20.28125" style="31" hidden="1" customWidth="1"/>
    <col min="12" max="17" width="9.140625" style="31" hidden="1" customWidth="1"/>
    <col min="18" max="18" width="47.57421875" style="31" hidden="1" customWidth="1"/>
    <col min="19" max="19" width="10.421875" style="31" hidden="1" customWidth="1"/>
    <col min="20" max="23" width="9.140625" style="31" hidden="1" customWidth="1"/>
    <col min="24" max="25" width="9.140625" style="31" customWidth="1"/>
    <col min="26" max="26" width="5.7109375" style="31" customWidth="1"/>
    <col min="27" max="27" width="6.28125" style="31" customWidth="1"/>
    <col min="28" max="28" width="7.7109375" style="31" customWidth="1"/>
    <col min="29" max="29" width="9.8515625" style="31" customWidth="1"/>
    <col min="30" max="50" width="9.140625" style="31" customWidth="1"/>
    <col min="51" max="52" width="0" style="31" hidden="1" customWidth="1"/>
    <col min="53" max="16384" width="9.140625" style="31" hidden="1" customWidth="1"/>
  </cols>
  <sheetData>
    <row r="1" spans="6:52" ht="9" customHeight="1" thickBot="1">
      <c r="F1" s="27"/>
      <c r="R1" s="31">
        <f>COUNTA(R2:R237)</f>
        <v>236</v>
      </c>
      <c r="S1" s="31">
        <f>COUNTA(S2:S237)</f>
        <v>236</v>
      </c>
      <c r="T1" s="31">
        <f>COUNTA(T2:T237)</f>
        <v>236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2:50" ht="12.75" customHeight="1">
      <c r="B2" s="157"/>
      <c r="C2" s="158"/>
      <c r="D2" s="447" t="s">
        <v>457</v>
      </c>
      <c r="E2" s="448"/>
      <c r="F2" s="27"/>
      <c r="R2" s="142" t="s">
        <v>0</v>
      </c>
      <c r="S2" s="142">
        <v>253255950</v>
      </c>
      <c r="T2" t="s">
        <v>1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2:50" ht="30.75" customHeight="1">
      <c r="B3" s="159"/>
      <c r="C3" s="160"/>
      <c r="D3" s="449"/>
      <c r="E3" s="450"/>
      <c r="F3" s="27"/>
      <c r="R3" s="142" t="s">
        <v>2</v>
      </c>
      <c r="S3" s="142">
        <v>152903578</v>
      </c>
      <c r="T3" t="s">
        <v>1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</row>
    <row r="4" spans="2:50" ht="30.75" customHeight="1">
      <c r="B4" s="159"/>
      <c r="C4" s="160"/>
      <c r="D4" s="449"/>
      <c r="E4" s="450"/>
      <c r="F4" s="27"/>
      <c r="R4" s="142" t="s">
        <v>3</v>
      </c>
      <c r="S4" s="142">
        <v>152968145</v>
      </c>
      <c r="T4" t="s">
        <v>1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2:50" ht="12.75" customHeight="1">
      <c r="B5" s="159"/>
      <c r="C5" s="160"/>
      <c r="D5" s="160"/>
      <c r="E5" s="161"/>
      <c r="F5" s="27"/>
      <c r="R5" s="142" t="s">
        <v>4</v>
      </c>
      <c r="S5" s="142">
        <v>152962797</v>
      </c>
      <c r="T5" t="s">
        <v>1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2:50" ht="12.75" customHeight="1">
      <c r="B6" s="458" t="s">
        <v>440</v>
      </c>
      <c r="C6" s="459"/>
      <c r="D6" s="459"/>
      <c r="E6" s="460"/>
      <c r="F6" s="27"/>
      <c r="R6" s="142" t="s">
        <v>5</v>
      </c>
      <c r="S6" s="142">
        <v>149566841</v>
      </c>
      <c r="T6" t="s">
        <v>1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2:50" ht="12.75" customHeight="1">
      <c r="B7" s="162"/>
      <c r="C7" s="163"/>
      <c r="D7" s="163"/>
      <c r="E7" s="164"/>
      <c r="F7" s="27"/>
      <c r="R7" s="142" t="s">
        <v>6</v>
      </c>
      <c r="S7" s="142">
        <v>149947714</v>
      </c>
      <c r="T7" t="s">
        <v>1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2:50" ht="18.75">
      <c r="B8" s="165" t="s">
        <v>7</v>
      </c>
      <c r="C8" s="461" t="s">
        <v>110</v>
      </c>
      <c r="D8" s="461"/>
      <c r="E8" s="462"/>
      <c r="F8" s="27"/>
      <c r="R8" s="142" t="s">
        <v>8</v>
      </c>
      <c r="S8" s="142">
        <v>149693995</v>
      </c>
      <c r="T8" t="s">
        <v>9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2:50" ht="15">
      <c r="B9" s="166" t="s">
        <v>10</v>
      </c>
      <c r="C9" s="451" t="str">
        <f>_xlfn.IFERROR(VLOOKUP(C8,R1:T292,3,FALSE),"")</f>
        <v>Savivaldybės įmonė (SĮ)  </v>
      </c>
      <c r="D9" s="451"/>
      <c r="E9" s="452"/>
      <c r="F9" s="27"/>
      <c r="H9" s="143" t="s">
        <v>11</v>
      </c>
      <c r="L9" s="143" t="s">
        <v>12</v>
      </c>
      <c r="R9" s="142" t="s">
        <v>13</v>
      </c>
      <c r="S9" s="142">
        <v>149951417</v>
      </c>
      <c r="T9" t="s">
        <v>1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2:50" ht="30">
      <c r="B10" s="167" t="s">
        <v>14</v>
      </c>
      <c r="C10" s="451">
        <f>_xlfn.IFERROR(VLOOKUP(C8,R2:S292,2,FALSE),"")</f>
        <v>258847030</v>
      </c>
      <c r="D10" s="451"/>
      <c r="E10" s="452"/>
      <c r="F10" s="27"/>
      <c r="H10" s="143" t="s">
        <v>1</v>
      </c>
      <c r="L10" s="143" t="s">
        <v>15</v>
      </c>
      <c r="R10" s="142" t="s">
        <v>16</v>
      </c>
      <c r="S10" s="142">
        <v>250135860</v>
      </c>
      <c r="T10" t="s">
        <v>1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5">
      <c r="B11" s="168" t="s">
        <v>17</v>
      </c>
      <c r="C11" s="463">
        <v>40178</v>
      </c>
      <c r="D11" s="451"/>
      <c r="E11" s="452"/>
      <c r="F11" s="27"/>
      <c r="H11" s="143" t="s">
        <v>18</v>
      </c>
      <c r="L11" s="143" t="s">
        <v>19</v>
      </c>
      <c r="R11" s="142" t="s">
        <v>20</v>
      </c>
      <c r="S11" s="142">
        <v>153720195</v>
      </c>
      <c r="T11" t="s">
        <v>9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2:50" ht="26.25" customHeight="1">
      <c r="B12" s="167" t="s">
        <v>21</v>
      </c>
      <c r="C12" s="464" t="s">
        <v>48</v>
      </c>
      <c r="D12" s="464"/>
      <c r="E12" s="465"/>
      <c r="F12" s="27"/>
      <c r="L12" s="143" t="s">
        <v>22</v>
      </c>
      <c r="R12" s="142" t="s">
        <v>23</v>
      </c>
      <c r="S12" s="142">
        <v>154138664</v>
      </c>
      <c r="T12" t="s">
        <v>1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2:50" ht="15" customHeight="1">
      <c r="B13" s="168"/>
      <c r="C13" s="463"/>
      <c r="D13" s="451"/>
      <c r="E13" s="452"/>
      <c r="F13" s="27"/>
      <c r="L13" s="143" t="s">
        <v>24</v>
      </c>
      <c r="R13" s="142" t="s">
        <v>25</v>
      </c>
      <c r="S13" s="142">
        <v>154111083</v>
      </c>
      <c r="T13" t="s">
        <v>1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2:50" ht="15">
      <c r="B14" s="167" t="s">
        <v>26</v>
      </c>
      <c r="C14" s="451" t="s">
        <v>458</v>
      </c>
      <c r="D14" s="451"/>
      <c r="E14" s="452"/>
      <c r="F14" s="27"/>
      <c r="H14" s="143" t="s">
        <v>27</v>
      </c>
      <c r="L14" s="143" t="s">
        <v>28</v>
      </c>
      <c r="R14" s="142" t="s">
        <v>29</v>
      </c>
      <c r="S14" s="142">
        <v>154112751</v>
      </c>
      <c r="T14" t="s">
        <v>1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2:50" ht="15">
      <c r="B15" s="167" t="s">
        <v>30</v>
      </c>
      <c r="C15" s="453" t="s">
        <v>459</v>
      </c>
      <c r="D15" s="453"/>
      <c r="E15" s="454"/>
      <c r="F15" s="27"/>
      <c r="H15" s="143" t="s">
        <v>31</v>
      </c>
      <c r="L15" s="143" t="s">
        <v>32</v>
      </c>
      <c r="R15" s="142" t="s">
        <v>33</v>
      </c>
      <c r="S15" s="142">
        <v>152812840</v>
      </c>
      <c r="T15" t="s">
        <v>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2:50" ht="15">
      <c r="B16" s="167"/>
      <c r="C16" s="71"/>
      <c r="D16" s="71"/>
      <c r="E16" s="169"/>
      <c r="F16" s="27"/>
      <c r="H16" s="143" t="s">
        <v>34</v>
      </c>
      <c r="L16" s="143" t="s">
        <v>35</v>
      </c>
      <c r="R16" s="142" t="s">
        <v>36</v>
      </c>
      <c r="S16" s="142">
        <v>152840633</v>
      </c>
      <c r="T16" t="s">
        <v>1</v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2:50" ht="15">
      <c r="B17" s="167"/>
      <c r="C17" s="455" t="s">
        <v>37</v>
      </c>
      <c r="D17" s="456"/>
      <c r="E17" s="457"/>
      <c r="F17" s="27"/>
      <c r="H17" s="143" t="s">
        <v>38</v>
      </c>
      <c r="L17" s="143" t="s">
        <v>39</v>
      </c>
      <c r="R17" s="142" t="s">
        <v>40</v>
      </c>
      <c r="S17" s="142">
        <v>152814478</v>
      </c>
      <c r="T17" t="s">
        <v>11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2:50" ht="15">
      <c r="B18" s="167" t="s">
        <v>41</v>
      </c>
      <c r="C18" s="426" t="s">
        <v>42</v>
      </c>
      <c r="D18" s="426"/>
      <c r="E18" s="170" t="s">
        <v>43</v>
      </c>
      <c r="F18" s="27"/>
      <c r="H18" s="143" t="s">
        <v>44</v>
      </c>
      <c r="L18" s="143" t="s">
        <v>45</v>
      </c>
      <c r="R18" s="142" t="s">
        <v>46</v>
      </c>
      <c r="S18" s="142">
        <v>154724428</v>
      </c>
      <c r="T18" t="s">
        <v>9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2:50" ht="15">
      <c r="B19" s="171" t="s">
        <v>47</v>
      </c>
      <c r="C19" s="406"/>
      <c r="D19" s="407"/>
      <c r="E19" s="172"/>
      <c r="F19" s="27"/>
      <c r="H19" s="143" t="s">
        <v>48</v>
      </c>
      <c r="L19" s="143" t="s">
        <v>49</v>
      </c>
      <c r="R19" s="142" t="s">
        <v>50</v>
      </c>
      <c r="S19" s="142">
        <v>154742789</v>
      </c>
      <c r="T19" t="s">
        <v>1</v>
      </c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2:50" ht="15">
      <c r="B20" s="171" t="s">
        <v>51</v>
      </c>
      <c r="C20" s="406"/>
      <c r="D20" s="407"/>
      <c r="E20" s="172"/>
      <c r="F20" s="27"/>
      <c r="H20" s="143" t="s">
        <v>52</v>
      </c>
      <c r="L20" s="143" t="s">
        <v>53</v>
      </c>
      <c r="R20" s="142" t="s">
        <v>54</v>
      </c>
      <c r="S20" s="142">
        <v>154866655</v>
      </c>
      <c r="T20" t="s">
        <v>1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2:50" ht="15">
      <c r="B21" s="171" t="s">
        <v>55</v>
      </c>
      <c r="C21" s="424"/>
      <c r="D21" s="425"/>
      <c r="E21" s="172"/>
      <c r="F21" s="27"/>
      <c r="H21" s="143" t="s">
        <v>56</v>
      </c>
      <c r="R21" s="142" t="s">
        <v>57</v>
      </c>
      <c r="S21" s="142">
        <v>154850665</v>
      </c>
      <c r="T21" t="s">
        <v>1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2:50" ht="15">
      <c r="B22" s="171" t="s">
        <v>58</v>
      </c>
      <c r="C22" s="424"/>
      <c r="D22" s="425"/>
      <c r="E22" s="172"/>
      <c r="F22" s="27"/>
      <c r="H22" s="143" t="s">
        <v>59</v>
      </c>
      <c r="R22" s="142" t="s">
        <v>60</v>
      </c>
      <c r="S22" s="142">
        <v>152003098</v>
      </c>
      <c r="T22" t="s">
        <v>11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2:50" ht="15">
      <c r="B23" s="171" t="s">
        <v>61</v>
      </c>
      <c r="C23" s="424"/>
      <c r="D23" s="425"/>
      <c r="E23" s="172"/>
      <c r="F23" s="27"/>
      <c r="H23" s="143" t="s">
        <v>62</v>
      </c>
      <c r="R23" s="142" t="s">
        <v>63</v>
      </c>
      <c r="S23" s="142">
        <v>301500997</v>
      </c>
      <c r="T23" t="s">
        <v>1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2:50" ht="16.5" customHeight="1">
      <c r="B24" s="171" t="s">
        <v>64</v>
      </c>
      <c r="C24" s="424"/>
      <c r="D24" s="425"/>
      <c r="E24" s="172"/>
      <c r="F24" s="27"/>
      <c r="H24" s="143" t="s">
        <v>65</v>
      </c>
      <c r="R24" s="142" t="s">
        <v>66</v>
      </c>
      <c r="S24" s="142">
        <v>300076944</v>
      </c>
      <c r="T24" t="s">
        <v>1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2:50" ht="15">
      <c r="B25" s="171" t="s">
        <v>67</v>
      </c>
      <c r="C25" s="424"/>
      <c r="D25" s="425"/>
      <c r="E25" s="172"/>
      <c r="F25" s="27"/>
      <c r="H25" s="143"/>
      <c r="R25" s="142" t="s">
        <v>68</v>
      </c>
      <c r="S25" s="142">
        <v>152007157</v>
      </c>
      <c r="T25" t="s">
        <v>1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2:50" ht="15">
      <c r="B26" s="171" t="s">
        <v>69</v>
      </c>
      <c r="C26" s="406"/>
      <c r="D26" s="407"/>
      <c r="E26" s="172"/>
      <c r="F26" s="27"/>
      <c r="R26" s="142" t="s">
        <v>70</v>
      </c>
      <c r="S26" s="142">
        <v>181613656</v>
      </c>
      <c r="T26" t="s">
        <v>1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2:50" ht="15">
      <c r="B27" s="171" t="s">
        <v>71</v>
      </c>
      <c r="C27" s="406"/>
      <c r="D27" s="407"/>
      <c r="E27" s="172"/>
      <c r="F27" s="27"/>
      <c r="R27" s="142" t="s">
        <v>72</v>
      </c>
      <c r="S27" s="142">
        <v>155475990</v>
      </c>
      <c r="T27" t="s">
        <v>1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2:50" ht="15">
      <c r="B28" s="171" t="s">
        <v>73</v>
      </c>
      <c r="C28" s="406"/>
      <c r="D28" s="407"/>
      <c r="E28" s="172"/>
      <c r="F28" s="27"/>
      <c r="R28" s="142" t="s">
        <v>74</v>
      </c>
      <c r="S28" s="142">
        <v>155513971</v>
      </c>
      <c r="T28" t="s">
        <v>1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2:50" ht="15">
      <c r="B29" s="171" t="s">
        <v>75</v>
      </c>
      <c r="C29" s="408" t="s">
        <v>76</v>
      </c>
      <c r="D29" s="409"/>
      <c r="E29" s="173">
        <f>100%-SUM(E19:E28)</f>
        <v>1</v>
      </c>
      <c r="F29" s="27"/>
      <c r="R29" s="142" t="s">
        <v>77</v>
      </c>
      <c r="S29" s="142">
        <v>255512870</v>
      </c>
      <c r="T29" t="s">
        <v>1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2:50" ht="15">
      <c r="B30" s="171"/>
      <c r="C30" s="74"/>
      <c r="D30" s="74"/>
      <c r="E30" s="174"/>
      <c r="F30" s="27"/>
      <c r="R30" s="142" t="s">
        <v>78</v>
      </c>
      <c r="S30" s="142">
        <v>155461670</v>
      </c>
      <c r="T30" t="s">
        <v>1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50" ht="15">
      <c r="B31" s="175" t="s">
        <v>79</v>
      </c>
      <c r="C31" s="410">
        <v>1</v>
      </c>
      <c r="D31" s="410"/>
      <c r="E31" s="411"/>
      <c r="F31" s="27"/>
      <c r="R31" s="142" t="s">
        <v>80</v>
      </c>
      <c r="S31" s="142">
        <v>155634880</v>
      </c>
      <c r="T31" t="s">
        <v>1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2:50" ht="24">
      <c r="B32" s="176" t="s">
        <v>423</v>
      </c>
      <c r="C32" s="412" t="s">
        <v>460</v>
      </c>
      <c r="D32" s="412"/>
      <c r="E32" s="413"/>
      <c r="F32" s="27"/>
      <c r="H32" s="66"/>
      <c r="R32" s="142" t="s">
        <v>82</v>
      </c>
      <c r="S32" s="142">
        <v>155402647</v>
      </c>
      <c r="T32" t="s">
        <v>9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2:50" ht="15">
      <c r="B33" s="168"/>
      <c r="C33" s="177"/>
      <c r="D33" s="177"/>
      <c r="E33" s="178"/>
      <c r="F33" s="27"/>
      <c r="I33" s="66"/>
      <c r="J33" s="66"/>
      <c r="M33" s="66"/>
      <c r="N33" s="66"/>
      <c r="O33" s="66"/>
      <c r="P33" s="66"/>
      <c r="Q33" s="66"/>
      <c r="R33" s="142" t="s">
        <v>83</v>
      </c>
      <c r="S33" s="142">
        <v>156916523</v>
      </c>
      <c r="T33" t="s">
        <v>1</v>
      </c>
      <c r="U33" s="66"/>
      <c r="V33" s="66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2:50" ht="24">
      <c r="B34" s="179" t="s">
        <v>84</v>
      </c>
      <c r="C34" s="420"/>
      <c r="D34" s="420"/>
      <c r="E34" s="421"/>
      <c r="F34" s="27"/>
      <c r="R34" s="142" t="s">
        <v>85</v>
      </c>
      <c r="S34" s="142">
        <v>256564350</v>
      </c>
      <c r="T34" t="s">
        <v>1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2:50" ht="24">
      <c r="B35" s="179" t="s">
        <v>86</v>
      </c>
      <c r="C35" s="422"/>
      <c r="D35" s="422"/>
      <c r="E35" s="423"/>
      <c r="F35" s="27"/>
      <c r="R35" s="142" t="s">
        <v>87</v>
      </c>
      <c r="S35" s="142">
        <v>156576661</v>
      </c>
      <c r="T35" t="s">
        <v>1</v>
      </c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2:50" ht="15">
      <c r="B36" s="167"/>
      <c r="C36" s="74"/>
      <c r="D36" s="74"/>
      <c r="E36" s="174"/>
      <c r="F36" s="27"/>
      <c r="R36" s="142" t="s">
        <v>88</v>
      </c>
      <c r="S36" s="142">
        <v>156737189</v>
      </c>
      <c r="T36" t="s">
        <v>1</v>
      </c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2:50" ht="24" customHeight="1">
      <c r="B37" s="167"/>
      <c r="C37" s="416" t="s">
        <v>89</v>
      </c>
      <c r="D37" s="416"/>
      <c r="E37" s="417"/>
      <c r="F37" s="27"/>
      <c r="R37" s="142" t="s">
        <v>90</v>
      </c>
      <c r="S37" s="142">
        <v>156595252</v>
      </c>
      <c r="T37" t="s">
        <v>1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s="66" customFormat="1" ht="12" customHeight="1">
      <c r="A38" s="27"/>
      <c r="B38" s="180"/>
      <c r="C38" s="418" t="s">
        <v>91</v>
      </c>
      <c r="D38" s="418"/>
      <c r="E38" s="419"/>
      <c r="F38" s="27"/>
      <c r="H38" s="67"/>
      <c r="I38" s="31"/>
      <c r="J38" s="31"/>
      <c r="K38" s="31"/>
      <c r="L38" s="31"/>
      <c r="M38" s="31"/>
      <c r="N38" s="31"/>
      <c r="O38" s="31"/>
      <c r="P38" s="31"/>
      <c r="Q38" s="31"/>
      <c r="R38" s="142" t="s">
        <v>92</v>
      </c>
      <c r="S38" s="142">
        <v>157531950</v>
      </c>
      <c r="T38" t="s">
        <v>1</v>
      </c>
      <c r="U38" s="31"/>
      <c r="V38" s="3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2:50" ht="12" customHeight="1">
      <c r="B39" s="181"/>
      <c r="C39" s="433" t="s">
        <v>93</v>
      </c>
      <c r="D39" s="433"/>
      <c r="E39" s="434"/>
      <c r="F39" s="27"/>
      <c r="H39" s="67"/>
      <c r="I39" s="67"/>
      <c r="J39" s="67"/>
      <c r="M39" s="67"/>
      <c r="N39" s="67"/>
      <c r="O39" s="67"/>
      <c r="P39" s="67"/>
      <c r="Q39" s="67"/>
      <c r="R39" s="142" t="s">
        <v>94</v>
      </c>
      <c r="S39" s="142">
        <v>157521319</v>
      </c>
      <c r="T39" t="s">
        <v>1</v>
      </c>
      <c r="U39" s="67"/>
      <c r="V39" s="6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2:50" ht="15">
      <c r="B40" s="181"/>
      <c r="C40" s="435" t="s">
        <v>95</v>
      </c>
      <c r="D40" s="435"/>
      <c r="E40" s="436"/>
      <c r="F40" s="27"/>
      <c r="I40" s="67"/>
      <c r="J40" s="67"/>
      <c r="M40" s="67"/>
      <c r="N40" s="67"/>
      <c r="O40" s="67"/>
      <c r="P40" s="67"/>
      <c r="Q40" s="67"/>
      <c r="R40" s="142" t="s">
        <v>96</v>
      </c>
      <c r="S40" s="142">
        <v>157536164</v>
      </c>
      <c r="T40" t="s">
        <v>1</v>
      </c>
      <c r="U40" s="67"/>
      <c r="V40" s="6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2:50" ht="27" customHeight="1" thickBot="1">
      <c r="B41" s="182" t="s">
        <v>97</v>
      </c>
      <c r="C41" s="246" t="s">
        <v>464</v>
      </c>
      <c r="D41" s="34"/>
      <c r="E41" s="247" t="s">
        <v>465</v>
      </c>
      <c r="F41" s="27"/>
      <c r="H41" s="67"/>
      <c r="R41" s="142" t="s">
        <v>98</v>
      </c>
      <c r="S41" s="142">
        <v>258325370</v>
      </c>
      <c r="T41" t="s">
        <v>1</v>
      </c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</row>
    <row r="42" spans="2:50" ht="15">
      <c r="B42" s="184" t="s">
        <v>99</v>
      </c>
      <c r="C42" s="26">
        <v>1146.1</v>
      </c>
      <c r="D42" s="83"/>
      <c r="E42" s="185">
        <v>1256.1</v>
      </c>
      <c r="F42" s="27"/>
      <c r="H42" s="67"/>
      <c r="I42" s="67"/>
      <c r="J42" s="67"/>
      <c r="M42" s="67"/>
      <c r="N42" s="67"/>
      <c r="O42" s="67"/>
      <c r="P42" s="67"/>
      <c r="Q42" s="67"/>
      <c r="R42" s="142" t="s">
        <v>100</v>
      </c>
      <c r="S42" s="142">
        <v>158161361</v>
      </c>
      <c r="T42" t="s">
        <v>1</v>
      </c>
      <c r="U42" s="67"/>
      <c r="V42" s="6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2:50" ht="15">
      <c r="B43" s="184" t="s">
        <v>101</v>
      </c>
      <c r="C43" s="2">
        <v>21.8</v>
      </c>
      <c r="D43" s="83"/>
      <c r="E43" s="186">
        <v>38.1</v>
      </c>
      <c r="F43" s="27"/>
      <c r="I43" s="67"/>
      <c r="J43" s="67"/>
      <c r="K43" s="68"/>
      <c r="L43" s="69"/>
      <c r="M43" s="67"/>
      <c r="N43" s="67"/>
      <c r="O43" s="67"/>
      <c r="P43" s="67"/>
      <c r="Q43" s="67"/>
      <c r="R43" s="142" t="s">
        <v>102</v>
      </c>
      <c r="S43" s="142">
        <v>158275315</v>
      </c>
      <c r="T43" t="s">
        <v>1</v>
      </c>
      <c r="U43" s="67"/>
      <c r="V43" s="6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67" customFormat="1" ht="15">
      <c r="A44" s="27"/>
      <c r="B44" s="187" t="s">
        <v>103</v>
      </c>
      <c r="C44" s="38">
        <f>+C42-C43</f>
        <v>1124.3</v>
      </c>
      <c r="D44" s="83"/>
      <c r="E44" s="188">
        <f>+E42-E43</f>
        <v>1218</v>
      </c>
      <c r="F44" s="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42" t="s">
        <v>104</v>
      </c>
      <c r="S44" s="142">
        <v>158737526</v>
      </c>
      <c r="T44" t="s">
        <v>9</v>
      </c>
      <c r="U44" s="31"/>
      <c r="V44" s="3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</row>
    <row r="45" spans="1:50" s="67" customFormat="1" ht="15">
      <c r="A45" s="27"/>
      <c r="B45" s="184" t="s">
        <v>105</v>
      </c>
      <c r="C45" s="6">
        <v>924.2</v>
      </c>
      <c r="D45" s="46"/>
      <c r="E45" s="189">
        <v>1075.9</v>
      </c>
      <c r="F45" s="2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42" t="s">
        <v>106</v>
      </c>
      <c r="S45" s="142">
        <v>158834726</v>
      </c>
      <c r="T45" t="s">
        <v>1</v>
      </c>
      <c r="U45" s="31"/>
      <c r="V45" s="3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2:50" ht="15">
      <c r="B46" s="184" t="s">
        <v>107</v>
      </c>
      <c r="C46" s="3">
        <v>125.9</v>
      </c>
      <c r="D46" s="46"/>
      <c r="E46" s="186">
        <v>93.9</v>
      </c>
      <c r="F46" s="27"/>
      <c r="R46" s="142" t="s">
        <v>108</v>
      </c>
      <c r="S46" s="142">
        <v>158996646</v>
      </c>
      <c r="T46" t="s">
        <v>1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</row>
    <row r="47" spans="1:50" s="67" customFormat="1" ht="15">
      <c r="A47" s="27"/>
      <c r="B47" s="187" t="s">
        <v>109</v>
      </c>
      <c r="C47" s="38">
        <f>+C44-C45-C46</f>
        <v>74.1999999999999</v>
      </c>
      <c r="D47" s="83"/>
      <c r="E47" s="188">
        <f>+E44-E45-E46</f>
        <v>48.1999999999999</v>
      </c>
      <c r="F47" s="27"/>
      <c r="I47" s="31"/>
      <c r="J47" s="31"/>
      <c r="K47" s="31"/>
      <c r="L47" s="31"/>
      <c r="M47" s="31"/>
      <c r="N47" s="31"/>
      <c r="O47" s="31"/>
      <c r="P47" s="31"/>
      <c r="Q47" s="31"/>
      <c r="R47" s="142" t="s">
        <v>110</v>
      </c>
      <c r="S47" s="142">
        <v>258847030</v>
      </c>
      <c r="T47" t="s">
        <v>9</v>
      </c>
      <c r="U47" s="31"/>
      <c r="V47" s="31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67" customFormat="1" ht="15">
      <c r="A48" s="27"/>
      <c r="B48" s="184" t="s">
        <v>111</v>
      </c>
      <c r="C48" s="1">
        <v>0</v>
      </c>
      <c r="D48" s="46"/>
      <c r="E48" s="190">
        <v>0</v>
      </c>
      <c r="F48" s="27"/>
      <c r="H48" s="31"/>
      <c r="K48" s="31"/>
      <c r="L48" s="31"/>
      <c r="R48" s="142" t="s">
        <v>112</v>
      </c>
      <c r="S48" s="142">
        <v>165717011</v>
      </c>
      <c r="T48" t="s">
        <v>1</v>
      </c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2:50" ht="15">
      <c r="B49" s="184" t="s">
        <v>113</v>
      </c>
      <c r="C49" s="3">
        <v>0.5</v>
      </c>
      <c r="D49" s="46"/>
      <c r="E49" s="191">
        <v>-3.5</v>
      </c>
      <c r="F49" s="27"/>
      <c r="H49" s="67"/>
      <c r="R49" s="142" t="s">
        <v>114</v>
      </c>
      <c r="S49" s="142">
        <v>235014830</v>
      </c>
      <c r="T49" t="s">
        <v>11</v>
      </c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2:50" ht="15">
      <c r="B50" s="184" t="s">
        <v>115</v>
      </c>
      <c r="C50" s="42">
        <f>C51-C52</f>
        <v>-4</v>
      </c>
      <c r="D50" s="83"/>
      <c r="E50" s="192">
        <f>E51-E52</f>
        <v>-2.9</v>
      </c>
      <c r="F50" s="27"/>
      <c r="I50" s="67"/>
      <c r="J50" s="67"/>
      <c r="M50" s="67"/>
      <c r="N50" s="67"/>
      <c r="O50" s="67"/>
      <c r="P50" s="67"/>
      <c r="Q50" s="67"/>
      <c r="R50" s="142" t="s">
        <v>116</v>
      </c>
      <c r="S50" s="142">
        <v>133154754</v>
      </c>
      <c r="T50" t="s">
        <v>1</v>
      </c>
      <c r="U50" s="67"/>
      <c r="V50" s="6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</row>
    <row r="51" spans="2:50" ht="15">
      <c r="B51" s="193" t="s">
        <v>117</v>
      </c>
      <c r="C51" s="1"/>
      <c r="D51" s="46"/>
      <c r="E51" s="190">
        <v>0</v>
      </c>
      <c r="F51" s="27"/>
      <c r="I51" s="67"/>
      <c r="J51" s="67"/>
      <c r="M51" s="67"/>
      <c r="N51" s="67"/>
      <c r="O51" s="67"/>
      <c r="P51" s="67"/>
      <c r="Q51" s="67"/>
      <c r="R51" s="142" t="s">
        <v>118</v>
      </c>
      <c r="S51" s="142">
        <v>132751369</v>
      </c>
      <c r="T51" t="s">
        <v>1</v>
      </c>
      <c r="U51" s="67"/>
      <c r="V51" s="6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</row>
    <row r="52" spans="2:50" ht="15">
      <c r="B52" s="193" t="s">
        <v>119</v>
      </c>
      <c r="C52" s="2">
        <v>4</v>
      </c>
      <c r="D52" s="46"/>
      <c r="E52" s="194">
        <v>2.9</v>
      </c>
      <c r="F52" s="27"/>
      <c r="I52" s="67"/>
      <c r="J52" s="67"/>
      <c r="M52" s="67"/>
      <c r="N52" s="67"/>
      <c r="O52" s="67"/>
      <c r="P52" s="67"/>
      <c r="Q52" s="67"/>
      <c r="R52" s="142" t="s">
        <v>120</v>
      </c>
      <c r="S52" s="142">
        <v>132616649</v>
      </c>
      <c r="T52" t="s">
        <v>1</v>
      </c>
      <c r="U52" s="67"/>
      <c r="V52" s="6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1:50" s="67" customFormat="1" ht="15">
      <c r="A53" s="27"/>
      <c r="B53" s="187" t="s">
        <v>121</v>
      </c>
      <c r="C53" s="38">
        <f>+C47+C48+C49+C50</f>
        <v>70.6999999999999</v>
      </c>
      <c r="D53" s="83"/>
      <c r="E53" s="188">
        <f>+E47+E48+E49+E50</f>
        <v>41.799999999999905</v>
      </c>
      <c r="F53" s="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42" t="s">
        <v>122</v>
      </c>
      <c r="S53" s="142">
        <v>132684155</v>
      </c>
      <c r="T53" t="s">
        <v>1</v>
      </c>
      <c r="U53" s="31"/>
      <c r="V53" s="31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2:50" ht="15">
      <c r="B54" s="184" t="s">
        <v>123</v>
      </c>
      <c r="C54" s="11">
        <v>11.2</v>
      </c>
      <c r="D54" s="36"/>
      <c r="E54" s="195">
        <v>7.4</v>
      </c>
      <c r="F54" s="27"/>
      <c r="R54" s="142" t="s">
        <v>124</v>
      </c>
      <c r="S54" s="142">
        <v>233923260</v>
      </c>
      <c r="T54" t="s">
        <v>1</v>
      </c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1:50" s="67" customFormat="1" ht="15">
      <c r="A55" s="27"/>
      <c r="B55" s="187" t="s">
        <v>125</v>
      </c>
      <c r="C55" s="38">
        <f>C53-C54</f>
        <v>59.4999999999999</v>
      </c>
      <c r="D55" s="83"/>
      <c r="E55" s="188">
        <f>E53-E54</f>
        <v>34.399999999999906</v>
      </c>
      <c r="F55" s="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42" t="s">
        <v>126</v>
      </c>
      <c r="S55" s="142">
        <v>133607044</v>
      </c>
      <c r="T55" t="s">
        <v>1</v>
      </c>
      <c r="U55" s="31"/>
      <c r="V55" s="31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s="67" customFormat="1" ht="15">
      <c r="A56" s="27"/>
      <c r="B56" s="196"/>
      <c r="C56" s="101"/>
      <c r="D56" s="83"/>
      <c r="E56" s="197"/>
      <c r="F56" s="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42" t="s">
        <v>127</v>
      </c>
      <c r="S56" s="142">
        <v>135641038</v>
      </c>
      <c r="T56" t="s">
        <v>1</v>
      </c>
      <c r="U56" s="31"/>
      <c r="V56" s="31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1:50" s="67" customFormat="1" ht="30" customHeight="1">
      <c r="A57" s="27"/>
      <c r="B57" s="181"/>
      <c r="C57" s="416" t="s">
        <v>89</v>
      </c>
      <c r="D57" s="416"/>
      <c r="E57" s="417"/>
      <c r="F57" s="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42" t="s">
        <v>128</v>
      </c>
      <c r="S57" s="142">
        <v>132532496</v>
      </c>
      <c r="T57" t="s">
        <v>1</v>
      </c>
      <c r="U57" s="31"/>
      <c r="V57" s="31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2:50" ht="27" customHeight="1" thickBot="1">
      <c r="B58" s="182" t="s">
        <v>129</v>
      </c>
      <c r="C58" s="283" t="s">
        <v>464</v>
      </c>
      <c r="D58" s="34"/>
      <c r="E58" s="284" t="s">
        <v>466</v>
      </c>
      <c r="F58" s="27"/>
      <c r="R58" s="142" t="s">
        <v>130</v>
      </c>
      <c r="S58" s="142">
        <v>132626180</v>
      </c>
      <c r="T58" t="s">
        <v>9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2:50" ht="15">
      <c r="B59" s="198" t="s">
        <v>131</v>
      </c>
      <c r="C59" s="1">
        <v>8.9</v>
      </c>
      <c r="D59" s="35"/>
      <c r="E59" s="190">
        <v>18.7</v>
      </c>
      <c r="F59" s="27"/>
      <c r="I59" s="67"/>
      <c r="J59" s="67"/>
      <c r="M59" s="67"/>
      <c r="N59" s="67"/>
      <c r="O59" s="67"/>
      <c r="P59" s="67"/>
      <c r="Q59" s="67"/>
      <c r="R59" s="142" t="s">
        <v>132</v>
      </c>
      <c r="S59" s="142">
        <v>133810450</v>
      </c>
      <c r="T59" t="s">
        <v>9</v>
      </c>
      <c r="U59" s="67"/>
      <c r="V59" s="6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2:50" ht="15">
      <c r="B60" s="198" t="s">
        <v>133</v>
      </c>
      <c r="C60" s="4">
        <v>785.4</v>
      </c>
      <c r="D60" s="46"/>
      <c r="E60" s="199">
        <v>597</v>
      </c>
      <c r="F60" s="27"/>
      <c r="R60" s="142" t="s">
        <v>134</v>
      </c>
      <c r="S60" s="142">
        <v>159702357</v>
      </c>
      <c r="T60" t="s">
        <v>1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2:50" ht="15">
      <c r="B61" s="198" t="s">
        <v>135</v>
      </c>
      <c r="C61" s="4">
        <v>0</v>
      </c>
      <c r="D61" s="46"/>
      <c r="E61" s="199">
        <v>0</v>
      </c>
      <c r="F61" s="27"/>
      <c r="R61" s="142" t="s">
        <v>136</v>
      </c>
      <c r="S61" s="142">
        <v>301846604</v>
      </c>
      <c r="T61" t="s">
        <v>1</v>
      </c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2:50" ht="15">
      <c r="B62" s="198" t="s">
        <v>137</v>
      </c>
      <c r="C62" s="4">
        <v>0</v>
      </c>
      <c r="D62" s="46"/>
      <c r="E62" s="199">
        <v>0</v>
      </c>
      <c r="F62" s="27"/>
      <c r="R62" s="142" t="s">
        <v>138</v>
      </c>
      <c r="S62" s="142">
        <v>166092559</v>
      </c>
      <c r="T62" t="s">
        <v>1</v>
      </c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2:50" ht="15">
      <c r="B63" s="200" t="s">
        <v>139</v>
      </c>
      <c r="C63" s="84">
        <f>SUM(C59:C62)</f>
        <v>794.3</v>
      </c>
      <c r="D63" s="83"/>
      <c r="E63" s="201">
        <f>SUM(E59:E62)</f>
        <v>615.7</v>
      </c>
      <c r="F63" s="27"/>
      <c r="R63" s="142" t="s">
        <v>140</v>
      </c>
      <c r="S63" s="142">
        <v>161229484</v>
      </c>
      <c r="T63" t="s">
        <v>1</v>
      </c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1:50" s="67" customFormat="1" ht="15">
      <c r="A64" s="27"/>
      <c r="B64" s="181"/>
      <c r="C64" s="42"/>
      <c r="D64" s="83"/>
      <c r="E64" s="202"/>
      <c r="F64" s="27"/>
      <c r="I64" s="31"/>
      <c r="J64" s="31"/>
      <c r="K64" s="31"/>
      <c r="L64" s="31"/>
      <c r="M64" s="31"/>
      <c r="N64" s="31"/>
      <c r="O64" s="31"/>
      <c r="P64" s="31"/>
      <c r="Q64" s="31"/>
      <c r="R64" s="142" t="s">
        <v>141</v>
      </c>
      <c r="S64" s="142">
        <v>161130867</v>
      </c>
      <c r="T64" t="s">
        <v>1</v>
      </c>
      <c r="U64" s="31"/>
      <c r="V64" s="31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2:50" ht="12.75" customHeight="1">
      <c r="B65" s="203" t="s">
        <v>142</v>
      </c>
      <c r="C65" s="1">
        <v>7</v>
      </c>
      <c r="D65" s="46"/>
      <c r="E65" s="190">
        <v>16.2</v>
      </c>
      <c r="F65" s="27"/>
      <c r="H65" s="67"/>
      <c r="I65" s="67"/>
      <c r="J65" s="67"/>
      <c r="M65" s="67"/>
      <c r="N65" s="67"/>
      <c r="O65" s="67"/>
      <c r="P65" s="67"/>
      <c r="Q65" s="67"/>
      <c r="R65" s="142" t="s">
        <v>143</v>
      </c>
      <c r="S65" s="142">
        <v>161186428</v>
      </c>
      <c r="T65" t="s">
        <v>1</v>
      </c>
      <c r="U65" s="67"/>
      <c r="V65" s="6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2:50" ht="12.75" customHeight="1">
      <c r="B66" s="204" t="s">
        <v>144</v>
      </c>
      <c r="C66" s="4">
        <v>405.7</v>
      </c>
      <c r="D66" s="46"/>
      <c r="E66" s="199">
        <v>416.4</v>
      </c>
      <c r="F66" s="27"/>
      <c r="H66" s="67"/>
      <c r="I66" s="67"/>
      <c r="J66" s="67"/>
      <c r="M66" s="67"/>
      <c r="N66" s="67"/>
      <c r="O66" s="67"/>
      <c r="P66" s="67"/>
      <c r="Q66" s="67"/>
      <c r="R66" s="142" t="s">
        <v>145</v>
      </c>
      <c r="S66" s="142">
        <v>162559136</v>
      </c>
      <c r="T66" t="s">
        <v>1</v>
      </c>
      <c r="U66" s="67"/>
      <c r="V66" s="6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2:50" ht="15">
      <c r="B67" s="205" t="s">
        <v>146</v>
      </c>
      <c r="C67" s="4">
        <v>0</v>
      </c>
      <c r="D67" s="46"/>
      <c r="E67" s="199">
        <v>0</v>
      </c>
      <c r="F67" s="27"/>
      <c r="H67" s="67"/>
      <c r="I67" s="67"/>
      <c r="J67" s="67"/>
      <c r="M67" s="67"/>
      <c r="N67" s="67"/>
      <c r="O67" s="67"/>
      <c r="P67" s="67"/>
      <c r="Q67" s="67"/>
      <c r="R67" s="142" t="s">
        <v>147</v>
      </c>
      <c r="S67" s="142">
        <v>162441351</v>
      </c>
      <c r="T67" t="s">
        <v>1</v>
      </c>
      <c r="U67" s="67"/>
      <c r="V67" s="6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2:50" ht="15">
      <c r="B68" s="205" t="s">
        <v>148</v>
      </c>
      <c r="C68" s="2">
        <v>198.5</v>
      </c>
      <c r="D68" s="46"/>
      <c r="E68" s="194">
        <v>243.4</v>
      </c>
      <c r="F68" s="27"/>
      <c r="H68" s="67"/>
      <c r="I68" s="67"/>
      <c r="J68" s="67"/>
      <c r="M68" s="67"/>
      <c r="N68" s="67"/>
      <c r="O68" s="67"/>
      <c r="P68" s="67"/>
      <c r="Q68" s="67"/>
      <c r="R68" s="142" t="s">
        <v>149</v>
      </c>
      <c r="S68" s="142">
        <v>162732556</v>
      </c>
      <c r="T68" t="s">
        <v>1</v>
      </c>
      <c r="U68" s="67"/>
      <c r="V68" s="6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2:50" ht="15">
      <c r="B69" s="200" t="s">
        <v>150</v>
      </c>
      <c r="C69" s="84">
        <f>SUM(C65:C68)</f>
        <v>611.2</v>
      </c>
      <c r="D69" s="83"/>
      <c r="E69" s="201">
        <f>SUM(E65:E68)</f>
        <v>676</v>
      </c>
      <c r="F69" s="27"/>
      <c r="I69" s="67"/>
      <c r="J69" s="67"/>
      <c r="M69" s="67"/>
      <c r="N69" s="67"/>
      <c r="O69" s="67"/>
      <c r="P69" s="67"/>
      <c r="Q69" s="67"/>
      <c r="R69" s="142" t="s">
        <v>151</v>
      </c>
      <c r="S69" s="142">
        <v>162468366</v>
      </c>
      <c r="T69" t="s">
        <v>9</v>
      </c>
      <c r="U69" s="67"/>
      <c r="V69" s="6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s="67" customFormat="1" ht="10.5" customHeight="1">
      <c r="A70" s="27"/>
      <c r="B70" s="200"/>
      <c r="C70" s="84"/>
      <c r="D70" s="83"/>
      <c r="E70" s="201"/>
      <c r="F70" s="27"/>
      <c r="I70" s="31"/>
      <c r="J70" s="31"/>
      <c r="K70" s="31"/>
      <c r="L70" s="31"/>
      <c r="M70" s="31"/>
      <c r="N70" s="31"/>
      <c r="O70" s="31"/>
      <c r="P70" s="31"/>
      <c r="Q70" s="31"/>
      <c r="R70" s="142" t="s">
        <v>152</v>
      </c>
      <c r="S70" s="142">
        <v>140089260</v>
      </c>
      <c r="T70" t="s">
        <v>11</v>
      </c>
      <c r="U70" s="31"/>
      <c r="V70" s="31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s="67" customFormat="1" ht="15">
      <c r="A71" s="27"/>
      <c r="B71" s="200" t="s">
        <v>153</v>
      </c>
      <c r="C71" s="12">
        <v>2.4</v>
      </c>
      <c r="D71" s="36"/>
      <c r="E71" s="206">
        <v>1.6</v>
      </c>
      <c r="F71" s="27"/>
      <c r="H71" s="31"/>
      <c r="K71" s="31"/>
      <c r="L71" s="31"/>
      <c r="R71" s="142" t="s">
        <v>154</v>
      </c>
      <c r="S71" s="142">
        <v>140249252</v>
      </c>
      <c r="T71" t="s">
        <v>11</v>
      </c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67" customFormat="1" ht="30">
      <c r="A72" s="27"/>
      <c r="B72" s="200"/>
      <c r="C72" s="84"/>
      <c r="D72" s="83"/>
      <c r="E72" s="201"/>
      <c r="F72" s="27"/>
      <c r="I72" s="31"/>
      <c r="J72" s="31"/>
      <c r="K72" s="31"/>
      <c r="L72" s="31"/>
      <c r="M72" s="31"/>
      <c r="N72" s="31"/>
      <c r="O72" s="31"/>
      <c r="P72" s="31"/>
      <c r="Q72" s="31"/>
      <c r="R72" s="142" t="s">
        <v>155</v>
      </c>
      <c r="S72" s="142">
        <v>163743744</v>
      </c>
      <c r="T72" t="s">
        <v>1</v>
      </c>
      <c r="U72" s="31"/>
      <c r="V72" s="31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67" customFormat="1" ht="15">
      <c r="A73" s="27"/>
      <c r="B73" s="200" t="s">
        <v>156</v>
      </c>
      <c r="C73" s="4">
        <v>0</v>
      </c>
      <c r="D73" s="46"/>
      <c r="E73" s="199">
        <v>0</v>
      </c>
      <c r="F73" s="27"/>
      <c r="K73" s="31"/>
      <c r="L73" s="31"/>
      <c r="R73" s="142" t="s">
        <v>157</v>
      </c>
      <c r="S73" s="142">
        <v>140033557</v>
      </c>
      <c r="T73" t="s">
        <v>1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67" customFormat="1" ht="15">
      <c r="A74" s="27"/>
      <c r="B74" s="181"/>
      <c r="C74" s="85"/>
      <c r="D74" s="83"/>
      <c r="E74" s="202"/>
      <c r="F74" s="27"/>
      <c r="K74" s="31"/>
      <c r="L74" s="31"/>
      <c r="R74" s="142" t="s">
        <v>158</v>
      </c>
      <c r="S74" s="142">
        <v>140031353</v>
      </c>
      <c r="T74" t="s">
        <v>1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2:50" ht="13.5" customHeight="1">
      <c r="B75" s="207" t="s">
        <v>159</v>
      </c>
      <c r="C75" s="84">
        <f>SUM(C63,C69,C71,C73)</f>
        <v>1407.9</v>
      </c>
      <c r="D75" s="83"/>
      <c r="E75" s="201">
        <f>SUM(E63,E69,E71,E73)</f>
        <v>1293.3</v>
      </c>
      <c r="F75" s="27"/>
      <c r="H75" s="67"/>
      <c r="I75" s="67"/>
      <c r="J75" s="67"/>
      <c r="M75" s="67"/>
      <c r="N75" s="67"/>
      <c r="O75" s="67"/>
      <c r="P75" s="67"/>
      <c r="Q75" s="67"/>
      <c r="R75" s="142" t="s">
        <v>160</v>
      </c>
      <c r="S75" s="142">
        <v>140842886</v>
      </c>
      <c r="T75" t="s">
        <v>1</v>
      </c>
      <c r="U75" s="67"/>
      <c r="V75" s="6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1:50" s="67" customFormat="1" ht="15">
      <c r="A76" s="27"/>
      <c r="B76" s="208"/>
      <c r="C76" s="85"/>
      <c r="D76" s="83"/>
      <c r="E76" s="202"/>
      <c r="F76" s="27"/>
      <c r="K76" s="31"/>
      <c r="L76" s="31"/>
      <c r="R76" s="142" t="s">
        <v>161</v>
      </c>
      <c r="S76" s="142">
        <v>140842929</v>
      </c>
      <c r="T76" t="s">
        <v>1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2:50" ht="24">
      <c r="B77" s="209" t="s">
        <v>162</v>
      </c>
      <c r="C77" s="4">
        <v>792.7</v>
      </c>
      <c r="D77" s="46"/>
      <c r="E77" s="199">
        <v>804.6</v>
      </c>
      <c r="F77" s="27"/>
      <c r="H77" s="67"/>
      <c r="I77" s="67"/>
      <c r="J77" s="67"/>
      <c r="M77" s="67"/>
      <c r="N77" s="67"/>
      <c r="O77" s="67"/>
      <c r="P77" s="67"/>
      <c r="Q77" s="67"/>
      <c r="R77" s="142" t="s">
        <v>163</v>
      </c>
      <c r="S77" s="142">
        <v>141525547</v>
      </c>
      <c r="T77" t="s">
        <v>1</v>
      </c>
      <c r="U77" s="67"/>
      <c r="V77" s="6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1:50" s="67" customFormat="1" ht="15.75" customHeight="1">
      <c r="A78" s="27"/>
      <c r="B78" s="210" t="s">
        <v>164</v>
      </c>
      <c r="C78" s="4">
        <v>0</v>
      </c>
      <c r="D78" s="46"/>
      <c r="E78" s="199">
        <v>0</v>
      </c>
      <c r="F78" s="27"/>
      <c r="K78" s="31"/>
      <c r="L78" s="31"/>
      <c r="R78" s="142" t="s">
        <v>165</v>
      </c>
      <c r="S78" s="142">
        <v>140786882</v>
      </c>
      <c r="T78" t="s">
        <v>9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1:50" s="67" customFormat="1" ht="24">
      <c r="A79" s="27"/>
      <c r="B79" s="209" t="s">
        <v>166</v>
      </c>
      <c r="C79" s="4">
        <v>0</v>
      </c>
      <c r="D79" s="46"/>
      <c r="E79" s="199">
        <v>0</v>
      </c>
      <c r="F79" s="27"/>
      <c r="K79" s="31"/>
      <c r="L79" s="31"/>
      <c r="R79" s="142" t="s">
        <v>167</v>
      </c>
      <c r="S79" s="142">
        <v>302827126</v>
      </c>
      <c r="T79" t="s">
        <v>1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1:50" s="67" customFormat="1" ht="15">
      <c r="A80" s="27"/>
      <c r="B80" s="209" t="s">
        <v>168</v>
      </c>
      <c r="C80" s="4">
        <v>0</v>
      </c>
      <c r="D80" s="46"/>
      <c r="E80" s="199">
        <v>0</v>
      </c>
      <c r="F80" s="27"/>
      <c r="K80" s="31"/>
      <c r="L80" s="31"/>
      <c r="R80" s="142" t="s">
        <v>169</v>
      </c>
      <c r="S80" s="142">
        <v>163252987</v>
      </c>
      <c r="T80" t="s">
        <v>1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1:50" s="67" customFormat="1" ht="15">
      <c r="A81" s="27"/>
      <c r="B81" s="211" t="s">
        <v>170</v>
      </c>
      <c r="C81" s="4">
        <v>0</v>
      </c>
      <c r="D81" s="46"/>
      <c r="E81" s="199">
        <v>0</v>
      </c>
      <c r="F81" s="27"/>
      <c r="K81" s="31"/>
      <c r="L81" s="31"/>
      <c r="R81" s="142" t="s">
        <v>171</v>
      </c>
      <c r="S81" s="142">
        <v>163934977</v>
      </c>
      <c r="T81" t="s">
        <v>9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1:50" s="67" customFormat="1" ht="15">
      <c r="A82" s="27"/>
      <c r="B82" s="209" t="s">
        <v>172</v>
      </c>
      <c r="C82" s="4">
        <v>16.3</v>
      </c>
      <c r="D82" s="46"/>
      <c r="E82" s="199">
        <v>13.4</v>
      </c>
      <c r="F82" s="27"/>
      <c r="K82" s="31"/>
      <c r="L82" s="31"/>
      <c r="R82" s="142" t="s">
        <v>173</v>
      </c>
      <c r="S82" s="142">
        <v>163994426</v>
      </c>
      <c r="T82" t="s">
        <v>1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1:50" s="67" customFormat="1" ht="15">
      <c r="A83" s="27"/>
      <c r="B83" s="209" t="s">
        <v>174</v>
      </c>
      <c r="C83" s="4">
        <v>35.5</v>
      </c>
      <c r="D83" s="46"/>
      <c r="E83" s="199">
        <v>47.9</v>
      </c>
      <c r="F83" s="27"/>
      <c r="H83" s="31"/>
      <c r="K83" s="31"/>
      <c r="L83" s="31"/>
      <c r="R83" s="142" t="s">
        <v>175</v>
      </c>
      <c r="S83" s="142">
        <v>163994611</v>
      </c>
      <c r="T83" t="s">
        <v>1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</row>
    <row r="84" spans="1:50" s="67" customFormat="1" ht="15">
      <c r="A84" s="27"/>
      <c r="B84" s="210" t="s">
        <v>176</v>
      </c>
      <c r="C84" s="4">
        <v>18.6</v>
      </c>
      <c r="D84" s="46"/>
      <c r="E84" s="199">
        <v>22.8</v>
      </c>
      <c r="F84" s="27"/>
      <c r="I84" s="31"/>
      <c r="J84" s="31"/>
      <c r="K84" s="31"/>
      <c r="L84" s="31"/>
      <c r="M84" s="31"/>
      <c r="N84" s="31"/>
      <c r="O84" s="31"/>
      <c r="P84" s="31"/>
      <c r="Q84" s="31"/>
      <c r="R84" s="142" t="s">
        <v>177</v>
      </c>
      <c r="S84" s="142">
        <v>300531865</v>
      </c>
      <c r="T84" t="s">
        <v>1</v>
      </c>
      <c r="U84" s="31"/>
      <c r="V84" s="31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1:50" s="67" customFormat="1" ht="15">
      <c r="A85" s="27"/>
      <c r="B85" s="209" t="s">
        <v>178</v>
      </c>
      <c r="C85" s="4">
        <v>82.7</v>
      </c>
      <c r="D85" s="46"/>
      <c r="E85" s="199">
        <v>52.7</v>
      </c>
      <c r="F85" s="27"/>
      <c r="K85" s="31"/>
      <c r="L85" s="31"/>
      <c r="R85" s="142" t="s">
        <v>179</v>
      </c>
      <c r="S85" s="142">
        <v>164294882</v>
      </c>
      <c r="T85" t="s">
        <v>1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spans="1:50" s="67" customFormat="1" ht="15">
      <c r="A86" s="27"/>
      <c r="B86" s="187" t="s">
        <v>180</v>
      </c>
      <c r="C86" s="84">
        <f>SUM(C77,C79:C83,C85:C85)</f>
        <v>927.2</v>
      </c>
      <c r="D86" s="83"/>
      <c r="E86" s="201">
        <f>SUM(E77,E79:E83,E85:E85)</f>
        <v>918.6</v>
      </c>
      <c r="F86" s="27"/>
      <c r="K86" s="31"/>
      <c r="L86" s="31"/>
      <c r="R86" s="142" t="s">
        <v>181</v>
      </c>
      <c r="S86" s="142">
        <v>164742773</v>
      </c>
      <c r="T86" t="s">
        <v>1</v>
      </c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1:50" s="67" customFormat="1" ht="15">
      <c r="A87" s="27"/>
      <c r="B87" s="184"/>
      <c r="C87" s="85"/>
      <c r="D87" s="83"/>
      <c r="E87" s="202"/>
      <c r="F87" s="27"/>
      <c r="G87" s="31"/>
      <c r="K87" s="31"/>
      <c r="L87" s="31"/>
      <c r="R87" s="142" t="s">
        <v>182</v>
      </c>
      <c r="S87" s="142">
        <v>164702526</v>
      </c>
      <c r="T87" t="s">
        <v>1</v>
      </c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</row>
    <row r="88" spans="1:50" s="67" customFormat="1" ht="15">
      <c r="A88" s="27"/>
      <c r="B88" s="187" t="s">
        <v>183</v>
      </c>
      <c r="C88" s="12">
        <v>195.8</v>
      </c>
      <c r="D88" s="36"/>
      <c r="E88" s="206">
        <v>139.9</v>
      </c>
      <c r="F88" s="27"/>
      <c r="G88" s="31"/>
      <c r="H88" s="31"/>
      <c r="K88" s="31"/>
      <c r="L88" s="31"/>
      <c r="R88" s="142" t="s">
        <v>184</v>
      </c>
      <c r="S88" s="142">
        <v>164702145</v>
      </c>
      <c r="T88" t="s">
        <v>1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</row>
    <row r="89" spans="1:50" s="67" customFormat="1" ht="15">
      <c r="A89" s="27"/>
      <c r="B89" s="187"/>
      <c r="C89" s="85"/>
      <c r="D89" s="83"/>
      <c r="E89" s="202"/>
      <c r="F89" s="27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142" t="s">
        <v>185</v>
      </c>
      <c r="S89" s="142">
        <v>165219441</v>
      </c>
      <c r="T89" t="s">
        <v>1</v>
      </c>
      <c r="U89" s="31"/>
      <c r="V89" s="31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</row>
    <row r="90" spans="2:50" ht="15">
      <c r="B90" s="187" t="s">
        <v>186</v>
      </c>
      <c r="C90" s="11">
        <v>0</v>
      </c>
      <c r="D90" s="36"/>
      <c r="E90" s="195">
        <v>0</v>
      </c>
      <c r="F90" s="27"/>
      <c r="R90" s="142" t="s">
        <v>187</v>
      </c>
      <c r="S90" s="142">
        <v>165171377</v>
      </c>
      <c r="T90" t="s">
        <v>1</v>
      </c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</row>
    <row r="91" spans="1:50" s="67" customFormat="1" ht="15">
      <c r="A91" s="27"/>
      <c r="B91" s="184"/>
      <c r="C91" s="85"/>
      <c r="D91" s="83"/>
      <c r="E91" s="202"/>
      <c r="F91" s="27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142" t="s">
        <v>188</v>
      </c>
      <c r="S91" s="142">
        <v>251168030</v>
      </c>
      <c r="T91" t="s">
        <v>1</v>
      </c>
      <c r="U91" s="31"/>
      <c r="V91" s="31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</row>
    <row r="92" spans="1:50" s="67" customFormat="1" ht="15">
      <c r="A92" s="27"/>
      <c r="B92" s="193" t="s">
        <v>189</v>
      </c>
      <c r="C92" s="4">
        <v>102.8</v>
      </c>
      <c r="D92" s="46"/>
      <c r="E92" s="199">
        <v>52.7</v>
      </c>
      <c r="F92" s="27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142" t="s">
        <v>190</v>
      </c>
      <c r="S92" s="142">
        <v>151425755</v>
      </c>
      <c r="T92" t="s">
        <v>1</v>
      </c>
      <c r="U92" s="31"/>
      <c r="V92" s="31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1:50" s="67" customFormat="1" ht="12.75" customHeight="1">
      <c r="A93" s="27"/>
      <c r="B93" s="212" t="s">
        <v>191</v>
      </c>
      <c r="C93" s="4">
        <v>102.8</v>
      </c>
      <c r="D93" s="46"/>
      <c r="E93" s="199">
        <v>52.7</v>
      </c>
      <c r="F93" s="27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142" t="s">
        <v>192</v>
      </c>
      <c r="S93" s="142">
        <v>151104226</v>
      </c>
      <c r="T93" t="s">
        <v>1</v>
      </c>
      <c r="U93" s="31"/>
      <c r="V93" s="31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2:50" ht="13.5" customHeight="1">
      <c r="B94" s="193" t="s">
        <v>193</v>
      </c>
      <c r="C94" s="4">
        <v>182.1</v>
      </c>
      <c r="D94" s="46"/>
      <c r="E94" s="199">
        <v>182.1</v>
      </c>
      <c r="F94" s="27"/>
      <c r="H94" s="67"/>
      <c r="R94" s="142" t="s">
        <v>194</v>
      </c>
      <c r="S94" s="142">
        <v>151005356</v>
      </c>
      <c r="T94" t="s">
        <v>1</v>
      </c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2:50" ht="12.75" customHeight="1">
      <c r="B95" s="212" t="s">
        <v>195</v>
      </c>
      <c r="C95" s="4">
        <v>49.3</v>
      </c>
      <c r="D95" s="46"/>
      <c r="E95" s="199">
        <v>50.1</v>
      </c>
      <c r="F95" s="27"/>
      <c r="H95" s="67"/>
      <c r="I95" s="67"/>
      <c r="J95" s="67"/>
      <c r="M95" s="67"/>
      <c r="N95" s="67"/>
      <c r="O95" s="67"/>
      <c r="P95" s="67"/>
      <c r="Q95" s="67"/>
      <c r="R95" s="142" t="s">
        <v>196</v>
      </c>
      <c r="S95" s="142">
        <v>151479265</v>
      </c>
      <c r="T95" t="s">
        <v>1</v>
      </c>
      <c r="U95" s="67"/>
      <c r="V95" s="6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2:50" ht="15">
      <c r="B96" s="278" t="s">
        <v>427</v>
      </c>
      <c r="C96" s="4">
        <v>0</v>
      </c>
      <c r="D96" s="46"/>
      <c r="E96" s="199">
        <v>0</v>
      </c>
      <c r="F96" s="27"/>
      <c r="H96" s="67"/>
      <c r="I96" s="67"/>
      <c r="J96" s="67"/>
      <c r="M96" s="67"/>
      <c r="N96" s="67"/>
      <c r="O96" s="67"/>
      <c r="P96" s="67"/>
      <c r="Q96" s="67"/>
      <c r="R96" s="142" t="s">
        <v>198</v>
      </c>
      <c r="S96" s="142">
        <v>166901968</v>
      </c>
      <c r="T96" t="s">
        <v>1</v>
      </c>
      <c r="U96" s="67"/>
      <c r="V96" s="6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2:50" ht="15">
      <c r="B97" s="187" t="s">
        <v>199</v>
      </c>
      <c r="C97" s="84">
        <f>SUM(C92,C94)</f>
        <v>284.9</v>
      </c>
      <c r="D97" s="83"/>
      <c r="E97" s="201">
        <f>SUM(E92,E94)</f>
        <v>234.8</v>
      </c>
      <c r="F97" s="27"/>
      <c r="H97" s="67"/>
      <c r="I97" s="67"/>
      <c r="J97" s="67"/>
      <c r="M97" s="67"/>
      <c r="N97" s="67"/>
      <c r="O97" s="67"/>
      <c r="P97" s="67"/>
      <c r="Q97" s="67"/>
      <c r="R97" s="142" t="s">
        <v>200</v>
      </c>
      <c r="S97" s="142">
        <v>166486116</v>
      </c>
      <c r="T97" t="s">
        <v>1</v>
      </c>
      <c r="U97" s="67"/>
      <c r="V97" s="6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2:50" ht="30">
      <c r="B98" s="187"/>
      <c r="C98" s="84"/>
      <c r="D98" s="83"/>
      <c r="E98" s="201"/>
      <c r="F98" s="27"/>
      <c r="H98" s="67"/>
      <c r="I98" s="67"/>
      <c r="J98" s="67"/>
      <c r="M98" s="67"/>
      <c r="N98" s="67"/>
      <c r="O98" s="67"/>
      <c r="P98" s="67"/>
      <c r="Q98" s="67"/>
      <c r="R98" s="142" t="s">
        <v>201</v>
      </c>
      <c r="S98" s="142">
        <v>171780190</v>
      </c>
      <c r="T98" t="s">
        <v>1</v>
      </c>
      <c r="U98" s="67"/>
      <c r="V98" s="6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2:50" ht="15">
      <c r="B99" s="187" t="s">
        <v>202</v>
      </c>
      <c r="C99" s="12">
        <v>0</v>
      </c>
      <c r="D99" s="36"/>
      <c r="E99" s="206">
        <v>0</v>
      </c>
      <c r="F99" s="27"/>
      <c r="I99" s="67"/>
      <c r="J99" s="67"/>
      <c r="M99" s="67"/>
      <c r="N99" s="67"/>
      <c r="O99" s="67"/>
      <c r="P99" s="67"/>
      <c r="Q99" s="67"/>
      <c r="R99" s="142" t="s">
        <v>203</v>
      </c>
      <c r="S99" s="142">
        <v>166576994</v>
      </c>
      <c r="T99" t="s">
        <v>1</v>
      </c>
      <c r="U99" s="67"/>
      <c r="V99" s="6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</row>
    <row r="100" spans="1:50" s="67" customFormat="1" ht="15">
      <c r="A100" s="27"/>
      <c r="B100" s="187"/>
      <c r="C100" s="84"/>
      <c r="D100" s="83"/>
      <c r="E100" s="201"/>
      <c r="F100" s="27"/>
      <c r="I100" s="31"/>
      <c r="J100" s="31"/>
      <c r="K100" s="31"/>
      <c r="L100" s="31"/>
      <c r="M100" s="31"/>
      <c r="N100" s="31"/>
      <c r="O100" s="31"/>
      <c r="P100" s="31"/>
      <c r="Q100" s="31"/>
      <c r="R100" s="142" t="s">
        <v>204</v>
      </c>
      <c r="S100" s="142">
        <v>166552032</v>
      </c>
      <c r="T100" t="s">
        <v>1</v>
      </c>
      <c r="U100" s="31"/>
      <c r="V100" s="31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1:50" s="67" customFormat="1" ht="15">
      <c r="A101" s="27"/>
      <c r="B101" s="187" t="s">
        <v>205</v>
      </c>
      <c r="C101" s="12">
        <v>0</v>
      </c>
      <c r="D101" s="36"/>
      <c r="E101" s="199">
        <v>0</v>
      </c>
      <c r="F101" s="27"/>
      <c r="K101" s="31"/>
      <c r="L101" s="31"/>
      <c r="R101" s="142" t="s">
        <v>206</v>
      </c>
      <c r="S101" s="142">
        <v>166445258</v>
      </c>
      <c r="T101" t="s">
        <v>1</v>
      </c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</row>
    <row r="102" spans="1:50" s="67" customFormat="1" ht="15">
      <c r="A102" s="27"/>
      <c r="B102" s="181"/>
      <c r="C102" s="85"/>
      <c r="D102" s="83"/>
      <c r="E102" s="202"/>
      <c r="F102" s="27"/>
      <c r="K102" s="31"/>
      <c r="L102" s="31"/>
      <c r="R102" s="142" t="s">
        <v>207</v>
      </c>
      <c r="S102" s="142">
        <v>167520735</v>
      </c>
      <c r="T102" t="s">
        <v>1</v>
      </c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</row>
    <row r="103" spans="1:50" s="67" customFormat="1" ht="12.75" customHeight="1">
      <c r="A103" s="27"/>
      <c r="B103" s="187" t="s">
        <v>208</v>
      </c>
      <c r="C103" s="84">
        <f>SUM(C86,C88,C90,C97,C99,C101)</f>
        <v>1407.9</v>
      </c>
      <c r="D103" s="83"/>
      <c r="E103" s="201">
        <f>SUM(E86,E88,E90,E97,E99,E101)</f>
        <v>1293.3</v>
      </c>
      <c r="F103" s="27"/>
      <c r="H103" s="31"/>
      <c r="K103" s="31"/>
      <c r="L103" s="31"/>
      <c r="R103" s="142" t="s">
        <v>209</v>
      </c>
      <c r="S103" s="142">
        <v>167610175</v>
      </c>
      <c r="T103" t="s">
        <v>1</v>
      </c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</row>
    <row r="104" spans="1:50" s="67" customFormat="1" ht="15">
      <c r="A104" s="27"/>
      <c r="B104" s="187"/>
      <c r="C104" s="87"/>
      <c r="D104" s="83"/>
      <c r="E104" s="213"/>
      <c r="F104" s="27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142" t="s">
        <v>210</v>
      </c>
      <c r="S104" s="142">
        <v>167500661</v>
      </c>
      <c r="T104" t="s">
        <v>1</v>
      </c>
      <c r="U104" s="31"/>
      <c r="V104" s="31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</row>
    <row r="105" spans="2:50" ht="14.25" customHeight="1">
      <c r="B105" s="187" t="s">
        <v>211</v>
      </c>
      <c r="C105" s="88" t="str">
        <f>IF(ROUND((C75-C103)/2,1)=0,"Balansas",C75-C103)</f>
        <v>Balansas</v>
      </c>
      <c r="D105" s="83"/>
      <c r="E105" s="214" t="str">
        <f>IF(ROUND((E75-E103)/2,1)=0,"Balansas",E75-E103)</f>
        <v>Balansas</v>
      </c>
      <c r="F105" s="27"/>
      <c r="R105" s="142" t="s">
        <v>212</v>
      </c>
      <c r="S105" s="142">
        <v>167524751</v>
      </c>
      <c r="T105" t="s">
        <v>1</v>
      </c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</row>
    <row r="106" spans="1:50" s="67" customFormat="1" ht="15">
      <c r="A106" s="27"/>
      <c r="B106" s="181"/>
      <c r="C106" s="83"/>
      <c r="D106" s="83"/>
      <c r="E106" s="197"/>
      <c r="F106" s="27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142" t="s">
        <v>213</v>
      </c>
      <c r="S106" s="142">
        <v>152703524</v>
      </c>
      <c r="T106" t="s">
        <v>1</v>
      </c>
      <c r="U106" s="31"/>
      <c r="V106" s="31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</row>
    <row r="107" spans="1:50" s="67" customFormat="1" ht="15">
      <c r="A107" s="27"/>
      <c r="B107" s="215" t="s">
        <v>214</v>
      </c>
      <c r="C107" s="216">
        <v>0</v>
      </c>
      <c r="D107" s="144"/>
      <c r="E107" s="217">
        <v>0</v>
      </c>
      <c r="F107" s="27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142" t="s">
        <v>215</v>
      </c>
      <c r="S107" s="142">
        <v>152768582</v>
      </c>
      <c r="T107" t="s">
        <v>1</v>
      </c>
      <c r="U107" s="31"/>
      <c r="V107" s="31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</row>
    <row r="108" spans="1:50" s="67" customFormat="1" ht="15">
      <c r="A108" s="27"/>
      <c r="B108" s="181"/>
      <c r="C108" s="83"/>
      <c r="D108" s="83"/>
      <c r="E108" s="197"/>
      <c r="F108" s="27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142" t="s">
        <v>216</v>
      </c>
      <c r="S108" s="142">
        <v>152767676</v>
      </c>
      <c r="T108" t="s">
        <v>1</v>
      </c>
      <c r="U108" s="31"/>
      <c r="V108" s="31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</row>
    <row r="109" spans="2:50" ht="27" customHeight="1">
      <c r="B109" s="184"/>
      <c r="C109" s="416" t="s">
        <v>89</v>
      </c>
      <c r="D109" s="416"/>
      <c r="E109" s="417"/>
      <c r="F109" s="27"/>
      <c r="R109" s="142" t="s">
        <v>217</v>
      </c>
      <c r="S109" s="142">
        <v>177390158</v>
      </c>
      <c r="T109" t="s">
        <v>1</v>
      </c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</row>
    <row r="110" spans="2:50" ht="27" customHeight="1" thickBot="1">
      <c r="B110" s="182" t="s">
        <v>218</v>
      </c>
      <c r="C110" s="246" t="str">
        <f>C41</f>
        <v>Praėjęs ataskaitinis laikotarpis 2020 m.</v>
      </c>
      <c r="D110" s="34"/>
      <c r="E110" s="247" t="str">
        <f>E41</f>
        <v>Ataskaitinis laikotarpis                           2021 m.</v>
      </c>
      <c r="F110" s="27"/>
      <c r="R110" s="142" t="s">
        <v>219</v>
      </c>
      <c r="S110" s="142">
        <v>167904337</v>
      </c>
      <c r="T110" t="s">
        <v>1</v>
      </c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</row>
    <row r="111" spans="2:50" ht="24">
      <c r="B111" s="218" t="s">
        <v>220</v>
      </c>
      <c r="C111" s="285">
        <v>139</v>
      </c>
      <c r="D111" s="36"/>
      <c r="E111" s="286">
        <v>151</v>
      </c>
      <c r="F111" s="27"/>
      <c r="H111" s="31" t="s">
        <v>221</v>
      </c>
      <c r="R111" s="142" t="s">
        <v>222</v>
      </c>
      <c r="S111" s="142">
        <v>167909640</v>
      </c>
      <c r="T111" t="s">
        <v>1</v>
      </c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</row>
    <row r="112" spans="2:50" ht="17.25" customHeight="1">
      <c r="B112" s="218" t="s">
        <v>223</v>
      </c>
      <c r="C112" s="14">
        <v>369.6</v>
      </c>
      <c r="D112" s="83"/>
      <c r="E112" s="206">
        <v>30</v>
      </c>
      <c r="F112" s="27"/>
      <c r="H112" s="31" t="s">
        <v>224</v>
      </c>
      <c r="R112" s="142" t="s">
        <v>225</v>
      </c>
      <c r="S112" s="142">
        <v>167922698</v>
      </c>
      <c r="T112" t="s">
        <v>1</v>
      </c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</row>
    <row r="113" spans="2:50" ht="27" customHeight="1">
      <c r="B113" s="219" t="s">
        <v>441</v>
      </c>
      <c r="C113" s="14">
        <v>82.7</v>
      </c>
      <c r="D113" s="83"/>
      <c r="E113" s="206">
        <v>52.7</v>
      </c>
      <c r="F113" s="27"/>
      <c r="R113" s="142" t="s">
        <v>226</v>
      </c>
      <c r="S113" s="142">
        <v>167900463</v>
      </c>
      <c r="T113" t="s">
        <v>11</v>
      </c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</row>
    <row r="114" spans="2:50" ht="24">
      <c r="B114" s="220" t="s">
        <v>227</v>
      </c>
      <c r="C114" s="14">
        <v>57.9</v>
      </c>
      <c r="D114" s="46"/>
      <c r="E114" s="199">
        <v>39.5</v>
      </c>
      <c r="F114" s="27"/>
      <c r="R114" s="142" t="s">
        <v>228</v>
      </c>
      <c r="S114" s="142">
        <v>152447391</v>
      </c>
      <c r="T114" t="s">
        <v>1</v>
      </c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</row>
    <row r="115" spans="2:50" ht="15">
      <c r="B115" s="220"/>
      <c r="C115" s="83"/>
      <c r="D115" s="83"/>
      <c r="E115" s="197"/>
      <c r="F115" s="27"/>
      <c r="R115" s="142" t="s">
        <v>229</v>
      </c>
      <c r="S115" s="142">
        <v>152409729</v>
      </c>
      <c r="T115" t="s">
        <v>1</v>
      </c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</row>
    <row r="116" spans="2:50" ht="15">
      <c r="B116" s="221" t="s">
        <v>230</v>
      </c>
      <c r="C116" s="279">
        <v>399.4</v>
      </c>
      <c r="D116" s="49"/>
      <c r="E116" s="281">
        <v>402.2</v>
      </c>
      <c r="F116" s="27"/>
      <c r="R116" s="142" t="s">
        <v>231</v>
      </c>
      <c r="S116" s="142">
        <v>152697886</v>
      </c>
      <c r="T116" t="s">
        <v>1</v>
      </c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</row>
    <row r="117" spans="2:50" ht="15">
      <c r="B117" s="222" t="s">
        <v>232</v>
      </c>
      <c r="C117" s="280">
        <v>399.4</v>
      </c>
      <c r="D117" s="49"/>
      <c r="E117" s="282">
        <v>402.2</v>
      </c>
      <c r="F117" s="27"/>
      <c r="R117" s="142" t="s">
        <v>233</v>
      </c>
      <c r="S117" s="142">
        <v>152492671</v>
      </c>
      <c r="T117" t="s">
        <v>1</v>
      </c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</row>
    <row r="118" spans="2:50" ht="15">
      <c r="B118" s="223" t="s">
        <v>234</v>
      </c>
      <c r="C118" s="59">
        <v>0</v>
      </c>
      <c r="D118" s="49"/>
      <c r="E118" s="199">
        <v>0</v>
      </c>
      <c r="F118" s="156"/>
      <c r="R118" s="142" t="s">
        <v>235</v>
      </c>
      <c r="S118" s="142">
        <v>304942928</v>
      </c>
      <c r="T118" t="s">
        <v>9</v>
      </c>
      <c r="X118" s="27"/>
      <c r="Y118" s="151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</row>
    <row r="119" spans="2:50" ht="15">
      <c r="B119" s="223"/>
      <c r="C119" s="49"/>
      <c r="D119" s="49"/>
      <c r="E119" s="224"/>
      <c r="F119" s="27"/>
      <c r="R119" s="142" t="s">
        <v>236</v>
      </c>
      <c r="S119" s="142">
        <v>147104754</v>
      </c>
      <c r="T119" t="s">
        <v>1</v>
      </c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</row>
    <row r="120" spans="2:50" ht="27" customHeight="1" thickBot="1">
      <c r="B120" s="182" t="s">
        <v>237</v>
      </c>
      <c r="C120" s="246" t="str">
        <f>C41</f>
        <v>Praėjęs ataskaitinis laikotarpis 2020 m.</v>
      </c>
      <c r="D120" s="34"/>
      <c r="E120" s="247" t="str">
        <f>E41</f>
        <v>Ataskaitinis laikotarpis                           2021 m.</v>
      </c>
      <c r="F120" s="27"/>
      <c r="R120" s="142" t="s">
        <v>238</v>
      </c>
      <c r="S120" s="142">
        <v>147146714</v>
      </c>
      <c r="T120" t="s">
        <v>11</v>
      </c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</row>
    <row r="121" spans="2:50" ht="15">
      <c r="B121" s="226" t="s">
        <v>239</v>
      </c>
      <c r="C121" s="58">
        <v>41</v>
      </c>
      <c r="D121" s="145"/>
      <c r="E121" s="227">
        <v>39</v>
      </c>
      <c r="F121" s="27"/>
      <c r="R121" s="142" t="s">
        <v>240</v>
      </c>
      <c r="S121" s="142">
        <v>147026330</v>
      </c>
      <c r="T121" t="s">
        <v>1</v>
      </c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</row>
    <row r="122" spans="2:50" ht="15">
      <c r="B122" s="228" t="s">
        <v>241</v>
      </c>
      <c r="C122" s="59">
        <v>10</v>
      </c>
      <c r="D122" s="146"/>
      <c r="E122" s="199">
        <v>13</v>
      </c>
      <c r="F122" s="27"/>
      <c r="R122" s="142" t="s">
        <v>242</v>
      </c>
      <c r="S122" s="142">
        <v>247737020</v>
      </c>
      <c r="T122" t="s">
        <v>1</v>
      </c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</row>
    <row r="123" spans="2:50" ht="15">
      <c r="B123" s="226" t="s">
        <v>243</v>
      </c>
      <c r="C123" s="59">
        <v>43</v>
      </c>
      <c r="D123" s="146"/>
      <c r="E123" s="199">
        <v>41</v>
      </c>
      <c r="F123" s="27"/>
      <c r="R123" s="142" t="s">
        <v>244</v>
      </c>
      <c r="S123" s="142">
        <v>147146333</v>
      </c>
      <c r="T123" t="s">
        <v>1</v>
      </c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</row>
    <row r="124" spans="2:50" ht="30">
      <c r="B124" s="226" t="s">
        <v>245</v>
      </c>
      <c r="C124" s="59">
        <v>507</v>
      </c>
      <c r="D124" s="229"/>
      <c r="E124" s="206">
        <v>576.1</v>
      </c>
      <c r="F124" s="27"/>
      <c r="R124" s="142" t="s">
        <v>246</v>
      </c>
      <c r="S124" s="142">
        <v>300127004</v>
      </c>
      <c r="T124" t="s">
        <v>1</v>
      </c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</row>
    <row r="125" spans="2:50" ht="24.75" thickBot="1">
      <c r="B125" s="230" t="s">
        <v>247</v>
      </c>
      <c r="C125" s="130"/>
      <c r="D125" s="57"/>
      <c r="E125" s="231"/>
      <c r="F125" s="27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142" t="s">
        <v>248</v>
      </c>
      <c r="S125" s="142">
        <v>169236961</v>
      </c>
      <c r="T125" t="s">
        <v>1</v>
      </c>
      <c r="U125" s="70"/>
      <c r="V125" s="70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</row>
    <row r="126" spans="2:50" ht="15">
      <c r="B126" s="232"/>
      <c r="C126" s="441"/>
      <c r="D126" s="441"/>
      <c r="E126" s="442"/>
      <c r="F126" s="27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142" t="s">
        <v>249</v>
      </c>
      <c r="S126" s="142">
        <v>169139957</v>
      </c>
      <c r="T126" t="s">
        <v>1</v>
      </c>
      <c r="U126" s="70"/>
      <c r="V126" s="70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</row>
    <row r="127" spans="2:50" ht="27" customHeight="1">
      <c r="B127" s="233"/>
      <c r="C127" s="414" t="s">
        <v>467</v>
      </c>
      <c r="D127" s="414"/>
      <c r="E127" s="415"/>
      <c r="F127" s="27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142" t="s">
        <v>250</v>
      </c>
      <c r="S127" s="142">
        <v>169167554</v>
      </c>
      <c r="T127" t="s">
        <v>1</v>
      </c>
      <c r="U127" s="70"/>
      <c r="V127" s="70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</row>
    <row r="128" spans="2:50" ht="25.5" customHeight="1">
      <c r="B128" s="233" t="s">
        <v>251</v>
      </c>
      <c r="C128" s="287" t="str">
        <f>IF(COUNTA(C132:C146)=0,"nėra",COUNTA(C132:C146))</f>
        <v>nėra</v>
      </c>
      <c r="D128" s="61"/>
      <c r="E128" s="234"/>
      <c r="F128" s="27"/>
      <c r="H128" s="70" t="s">
        <v>252</v>
      </c>
      <c r="I128" s="70"/>
      <c r="J128" s="70"/>
      <c r="K128" s="70"/>
      <c r="L128" s="70"/>
      <c r="M128" s="70"/>
      <c r="N128" s="70"/>
      <c r="O128" s="70"/>
      <c r="P128" s="70"/>
      <c r="Q128" s="70"/>
      <c r="R128" s="142" t="s">
        <v>253</v>
      </c>
      <c r="S128" s="142">
        <v>169176222</v>
      </c>
      <c r="T128" t="s">
        <v>1</v>
      </c>
      <c r="U128" s="70"/>
      <c r="V128" s="70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</row>
    <row r="129" spans="2:50" ht="12" customHeight="1">
      <c r="B129" s="235" t="s">
        <v>254</v>
      </c>
      <c r="C129" s="443"/>
      <c r="D129" s="443"/>
      <c r="E129" s="444"/>
      <c r="F129" s="27"/>
      <c r="H129" s="70" t="s">
        <v>255</v>
      </c>
      <c r="I129" s="70"/>
      <c r="J129" s="70"/>
      <c r="K129" s="70"/>
      <c r="L129" s="70"/>
      <c r="M129" s="70"/>
      <c r="N129" s="70"/>
      <c r="O129" s="70"/>
      <c r="P129" s="70"/>
      <c r="Q129" s="70"/>
      <c r="R129" s="142" t="s">
        <v>256</v>
      </c>
      <c r="S129" s="142">
        <v>271042320</v>
      </c>
      <c r="T129" t="s">
        <v>9</v>
      </c>
      <c r="U129" s="70"/>
      <c r="V129" s="70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</row>
    <row r="130" spans="1:50" s="70" customFormat="1" ht="16.5" customHeight="1">
      <c r="A130" s="27"/>
      <c r="B130" s="236" t="s">
        <v>257</v>
      </c>
      <c r="C130" s="445"/>
      <c r="D130" s="445"/>
      <c r="E130" s="446"/>
      <c r="F130" s="27"/>
      <c r="H130" s="70" t="s">
        <v>258</v>
      </c>
      <c r="R130" s="142" t="s">
        <v>259</v>
      </c>
      <c r="S130" s="142">
        <v>269814430</v>
      </c>
      <c r="T130" t="s">
        <v>1</v>
      </c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</row>
    <row r="131" spans="1:50" s="70" customFormat="1" ht="40.5" customHeight="1">
      <c r="A131" s="27"/>
      <c r="B131" s="237" t="s">
        <v>260</v>
      </c>
      <c r="C131" s="274" t="s">
        <v>261</v>
      </c>
      <c r="D131" s="275" t="s">
        <v>262</v>
      </c>
      <c r="E131" s="276" t="s">
        <v>263</v>
      </c>
      <c r="F131" s="27"/>
      <c r="R131" s="142" t="s">
        <v>264</v>
      </c>
      <c r="S131" s="142">
        <v>170535455</v>
      </c>
      <c r="T131" t="s">
        <v>1</v>
      </c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</row>
    <row r="132" spans="1:50" s="70" customFormat="1" ht="15">
      <c r="A132" s="27"/>
      <c r="B132" s="205" t="s">
        <v>265</v>
      </c>
      <c r="C132" s="13"/>
      <c r="D132" s="11"/>
      <c r="E132" s="288"/>
      <c r="F132" s="27"/>
      <c r="H132" s="70">
        <v>1</v>
      </c>
      <c r="R132" s="142" t="s">
        <v>266</v>
      </c>
      <c r="S132" s="142">
        <v>169845485</v>
      </c>
      <c r="T132" t="s">
        <v>1</v>
      </c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</row>
    <row r="133" spans="1:50" s="70" customFormat="1" ht="15">
      <c r="A133" s="27"/>
      <c r="B133" s="205" t="s">
        <v>267</v>
      </c>
      <c r="C133" s="9"/>
      <c r="D133" s="14"/>
      <c r="E133" s="288"/>
      <c r="F133" s="27"/>
      <c r="H133" s="70">
        <v>2</v>
      </c>
      <c r="R133" s="142" t="s">
        <v>268</v>
      </c>
      <c r="S133" s="142">
        <v>170759250</v>
      </c>
      <c r="T133" t="s">
        <v>11</v>
      </c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</row>
    <row r="134" spans="1:50" s="70" customFormat="1" ht="15" customHeight="1">
      <c r="A134" s="27"/>
      <c r="B134" s="205" t="s">
        <v>267</v>
      </c>
      <c r="C134" s="9"/>
      <c r="D134" s="14"/>
      <c r="E134" s="288"/>
      <c r="F134" s="27"/>
      <c r="H134" s="70">
        <v>3</v>
      </c>
      <c r="R134" s="142" t="s">
        <v>269</v>
      </c>
      <c r="S134" s="142">
        <v>170639781</v>
      </c>
      <c r="T134" t="s">
        <v>1</v>
      </c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</row>
    <row r="135" spans="1:50" s="70" customFormat="1" ht="15">
      <c r="A135" s="27"/>
      <c r="B135" s="205" t="s">
        <v>267</v>
      </c>
      <c r="C135" s="9"/>
      <c r="D135" s="14"/>
      <c r="E135" s="288"/>
      <c r="F135" s="27"/>
      <c r="H135" s="70">
        <v>4</v>
      </c>
      <c r="R135" s="142" t="s">
        <v>270</v>
      </c>
      <c r="S135" s="142">
        <v>170609076</v>
      </c>
      <c r="T135" t="s">
        <v>1</v>
      </c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</row>
    <row r="136" spans="1:50" s="70" customFormat="1" ht="15">
      <c r="A136" s="27"/>
      <c r="B136" s="205" t="s">
        <v>267</v>
      </c>
      <c r="C136" s="9"/>
      <c r="D136" s="14"/>
      <c r="E136" s="288"/>
      <c r="F136" s="27"/>
      <c r="H136" s="70">
        <v>5</v>
      </c>
      <c r="R136" s="142" t="s">
        <v>271</v>
      </c>
      <c r="S136" s="142">
        <v>271278580</v>
      </c>
      <c r="T136" t="s">
        <v>1</v>
      </c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</row>
    <row r="137" spans="1:50" s="70" customFormat="1" ht="15">
      <c r="A137" s="27"/>
      <c r="B137" s="205" t="s">
        <v>267</v>
      </c>
      <c r="C137" s="9"/>
      <c r="D137" s="14"/>
      <c r="E137" s="288"/>
      <c r="F137" s="27"/>
      <c r="H137" s="70">
        <v>6</v>
      </c>
      <c r="R137" s="142" t="s">
        <v>272</v>
      </c>
      <c r="S137" s="142">
        <v>171444859</v>
      </c>
      <c r="T137" t="s">
        <v>1</v>
      </c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</row>
    <row r="138" spans="1:50" s="70" customFormat="1" ht="15">
      <c r="A138" s="27"/>
      <c r="B138" s="205" t="s">
        <v>267</v>
      </c>
      <c r="C138" s="9"/>
      <c r="D138" s="14"/>
      <c r="E138" s="288"/>
      <c r="F138" s="27"/>
      <c r="H138" s="70">
        <v>7</v>
      </c>
      <c r="R138" s="142" t="s">
        <v>273</v>
      </c>
      <c r="S138" s="142">
        <v>171265176</v>
      </c>
      <c r="T138" t="s">
        <v>1</v>
      </c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</row>
    <row r="139" spans="1:50" s="70" customFormat="1" ht="15">
      <c r="A139" s="27"/>
      <c r="B139" s="205" t="s">
        <v>267</v>
      </c>
      <c r="C139" s="9"/>
      <c r="D139" s="14"/>
      <c r="E139" s="288"/>
      <c r="F139" s="27"/>
      <c r="H139" s="70">
        <v>8</v>
      </c>
      <c r="R139" s="142" t="s">
        <v>274</v>
      </c>
      <c r="S139" s="142">
        <v>172412113</v>
      </c>
      <c r="T139" t="s">
        <v>1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</row>
    <row r="140" spans="1:50" s="70" customFormat="1" ht="15">
      <c r="A140" s="27"/>
      <c r="B140" s="205" t="s">
        <v>267</v>
      </c>
      <c r="C140" s="9"/>
      <c r="D140" s="14"/>
      <c r="E140" s="288"/>
      <c r="F140" s="27"/>
      <c r="H140" s="70">
        <v>8</v>
      </c>
      <c r="R140" s="142" t="s">
        <v>275</v>
      </c>
      <c r="S140" s="142">
        <v>172380181</v>
      </c>
      <c r="T140" t="s">
        <v>1</v>
      </c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</row>
    <row r="141" spans="1:50" s="70" customFormat="1" ht="15">
      <c r="A141" s="27"/>
      <c r="B141" s="205" t="s">
        <v>267</v>
      </c>
      <c r="C141" s="9"/>
      <c r="D141" s="14"/>
      <c r="E141" s="288"/>
      <c r="F141" s="27"/>
      <c r="H141" s="70">
        <v>9</v>
      </c>
      <c r="R141" s="142" t="s">
        <v>276</v>
      </c>
      <c r="S141" s="142">
        <v>172247665</v>
      </c>
      <c r="T141" t="s">
        <v>1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</row>
    <row r="142" spans="1:50" s="70" customFormat="1" ht="15">
      <c r="A142" s="27"/>
      <c r="B142" s="205" t="s">
        <v>267</v>
      </c>
      <c r="C142" s="9"/>
      <c r="D142" s="14"/>
      <c r="E142" s="288"/>
      <c r="F142" s="27"/>
      <c r="H142" s="70">
        <v>10</v>
      </c>
      <c r="R142" s="142" t="s">
        <v>277</v>
      </c>
      <c r="S142" s="142">
        <v>172208281</v>
      </c>
      <c r="T142" t="s">
        <v>1</v>
      </c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</row>
    <row r="143" spans="1:50" s="70" customFormat="1" ht="15">
      <c r="A143" s="27"/>
      <c r="B143" s="205" t="s">
        <v>267</v>
      </c>
      <c r="C143" s="9"/>
      <c r="D143" s="14"/>
      <c r="E143" s="288"/>
      <c r="F143" s="27"/>
      <c r="H143" s="70">
        <v>11</v>
      </c>
      <c r="R143" s="142" t="s">
        <v>278</v>
      </c>
      <c r="S143" s="142">
        <v>171668992</v>
      </c>
      <c r="T143" t="s">
        <v>1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</row>
    <row r="144" spans="1:50" s="70" customFormat="1" ht="15">
      <c r="A144" s="27"/>
      <c r="B144" s="205" t="s">
        <v>267</v>
      </c>
      <c r="C144" s="9"/>
      <c r="D144" s="14"/>
      <c r="E144" s="288"/>
      <c r="F144" s="27"/>
      <c r="R144" s="142" t="s">
        <v>279</v>
      </c>
      <c r="S144" s="142">
        <v>173741535</v>
      </c>
      <c r="T144" t="s">
        <v>1</v>
      </c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</row>
    <row r="145" spans="1:50" s="70" customFormat="1" ht="15">
      <c r="A145" s="27"/>
      <c r="B145" s="205" t="s">
        <v>267</v>
      </c>
      <c r="C145" s="9"/>
      <c r="D145" s="14"/>
      <c r="E145" s="288"/>
      <c r="F145" s="27"/>
      <c r="R145" s="142" t="s">
        <v>280</v>
      </c>
      <c r="S145" s="142">
        <v>173053453</v>
      </c>
      <c r="T145" t="s">
        <v>1</v>
      </c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</row>
    <row r="146" spans="1:50" s="70" customFormat="1" ht="15">
      <c r="A146" s="27"/>
      <c r="B146" s="205" t="s">
        <v>267</v>
      </c>
      <c r="C146" s="9"/>
      <c r="D146" s="14"/>
      <c r="E146" s="288"/>
      <c r="F146" s="27"/>
      <c r="H146" s="70" t="s">
        <v>281</v>
      </c>
      <c r="R146" s="142" t="s">
        <v>282</v>
      </c>
      <c r="S146" s="142">
        <v>173001047</v>
      </c>
      <c r="T146" t="s">
        <v>11</v>
      </c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</row>
    <row r="147" spans="1:50" s="70" customFormat="1" ht="21.75" customHeight="1">
      <c r="A147" s="27"/>
      <c r="B147" s="233"/>
      <c r="C147" s="10"/>
      <c r="D147" s="10"/>
      <c r="E147" s="225"/>
      <c r="F147" s="27"/>
      <c r="H147" s="70" t="s">
        <v>283</v>
      </c>
      <c r="R147" s="142" t="s">
        <v>284</v>
      </c>
      <c r="S147" s="142">
        <v>173000664</v>
      </c>
      <c r="T147" t="s">
        <v>11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</row>
    <row r="148" spans="1:50" s="70" customFormat="1" ht="15">
      <c r="A148" s="27"/>
      <c r="B148" s="233" t="s">
        <v>285</v>
      </c>
      <c r="C148" s="56" t="str">
        <f>IF(COUNTA(C152:C166)=0,"nėra",COUNTA(C152:C166))</f>
        <v>nėra</v>
      </c>
      <c r="D148" s="61"/>
      <c r="E148" s="234"/>
      <c r="F148" s="27"/>
      <c r="H148" s="70" t="s">
        <v>286</v>
      </c>
      <c r="R148" s="142" t="s">
        <v>287</v>
      </c>
      <c r="S148" s="142">
        <v>273889830</v>
      </c>
      <c r="T148" t="s">
        <v>1</v>
      </c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</row>
    <row r="149" spans="1:50" s="70" customFormat="1" ht="15" customHeight="1">
      <c r="A149" s="27"/>
      <c r="B149" s="235" t="s">
        <v>288</v>
      </c>
      <c r="C149" s="443"/>
      <c r="D149" s="443"/>
      <c r="E149" s="444"/>
      <c r="F149" s="27"/>
      <c r="H149" s="70" t="s">
        <v>289</v>
      </c>
      <c r="R149" s="142" t="s">
        <v>290</v>
      </c>
      <c r="S149" s="142">
        <v>173820527</v>
      </c>
      <c r="T149" t="s">
        <v>1</v>
      </c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</row>
    <row r="150" spans="1:50" s="70" customFormat="1" ht="23.25" customHeight="1">
      <c r="A150" s="27"/>
      <c r="B150" s="236" t="s">
        <v>291</v>
      </c>
      <c r="C150" s="443"/>
      <c r="D150" s="443"/>
      <c r="E150" s="444"/>
      <c r="F150" s="27"/>
      <c r="R150" s="142" t="s">
        <v>292</v>
      </c>
      <c r="S150" s="142">
        <v>173935878</v>
      </c>
      <c r="T150" t="s">
        <v>1</v>
      </c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</row>
    <row r="151" spans="1:50" s="70" customFormat="1" ht="37.5" customHeight="1">
      <c r="A151" s="27"/>
      <c r="B151" s="237" t="s">
        <v>293</v>
      </c>
      <c r="C151" s="274" t="s">
        <v>261</v>
      </c>
      <c r="D151" s="275" t="s">
        <v>262</v>
      </c>
      <c r="E151" s="276" t="s">
        <v>263</v>
      </c>
      <c r="F151" s="27"/>
      <c r="R151" s="142" t="s">
        <v>294</v>
      </c>
      <c r="S151" s="142">
        <v>174409393</v>
      </c>
      <c r="T151" t="s">
        <v>1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</row>
    <row r="152" spans="1:50" s="70" customFormat="1" ht="15">
      <c r="A152" s="27"/>
      <c r="B152" s="205" t="s">
        <v>295</v>
      </c>
      <c r="C152" s="9"/>
      <c r="D152" s="11"/>
      <c r="E152" s="298"/>
      <c r="F152" s="27"/>
      <c r="R152" s="142" t="s">
        <v>296</v>
      </c>
      <c r="S152" s="142">
        <v>174264880</v>
      </c>
      <c r="T152" t="s">
        <v>1</v>
      </c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</row>
    <row r="153" spans="1:50" s="70" customFormat="1" ht="15">
      <c r="A153" s="27"/>
      <c r="B153" s="205" t="s">
        <v>297</v>
      </c>
      <c r="C153" s="9"/>
      <c r="D153" s="14"/>
      <c r="E153" s="298"/>
      <c r="F153" s="27"/>
      <c r="R153" s="142" t="s">
        <v>298</v>
      </c>
      <c r="S153" s="142">
        <v>174273897</v>
      </c>
      <c r="T153" t="s">
        <v>1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</row>
    <row r="154" spans="1:50" s="70" customFormat="1" ht="15">
      <c r="A154" s="27"/>
      <c r="B154" s="205" t="s">
        <v>297</v>
      </c>
      <c r="C154" s="9"/>
      <c r="D154" s="14"/>
      <c r="E154" s="298"/>
      <c r="F154" s="27"/>
      <c r="R154" s="142" t="s">
        <v>299</v>
      </c>
      <c r="S154" s="142">
        <v>174206197</v>
      </c>
      <c r="T154" t="s">
        <v>1</v>
      </c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</row>
    <row r="155" spans="1:50" s="70" customFormat="1" ht="15">
      <c r="A155" s="27"/>
      <c r="B155" s="205" t="s">
        <v>297</v>
      </c>
      <c r="C155" s="9"/>
      <c r="D155" s="14"/>
      <c r="E155" s="298"/>
      <c r="F155" s="27"/>
      <c r="R155" s="142" t="s">
        <v>300</v>
      </c>
      <c r="S155" s="142">
        <v>174919318</v>
      </c>
      <c r="T155" t="s">
        <v>1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</row>
    <row r="156" spans="1:50" s="70" customFormat="1" ht="15">
      <c r="A156" s="27"/>
      <c r="B156" s="205" t="s">
        <v>297</v>
      </c>
      <c r="C156" s="9"/>
      <c r="D156" s="14"/>
      <c r="E156" s="298"/>
      <c r="F156" s="27"/>
      <c r="R156" s="142" t="s">
        <v>301</v>
      </c>
      <c r="S156" s="142">
        <v>174992914</v>
      </c>
      <c r="T156" t="s">
        <v>1</v>
      </c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</row>
    <row r="157" spans="1:50" s="70" customFormat="1" ht="15">
      <c r="A157" s="27"/>
      <c r="B157" s="205" t="s">
        <v>297</v>
      </c>
      <c r="C157" s="9"/>
      <c r="D157" s="14"/>
      <c r="E157" s="298"/>
      <c r="F157" s="27"/>
      <c r="R157" s="142" t="s">
        <v>302</v>
      </c>
      <c r="S157" s="142">
        <v>174907725</v>
      </c>
      <c r="T157" t="s">
        <v>1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</row>
    <row r="158" spans="1:50" s="70" customFormat="1" ht="15">
      <c r="A158" s="27"/>
      <c r="B158" s="205" t="s">
        <v>297</v>
      </c>
      <c r="C158" s="9"/>
      <c r="D158" s="14"/>
      <c r="E158" s="298"/>
      <c r="F158" s="27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142" t="s">
        <v>303</v>
      </c>
      <c r="S158" s="142">
        <v>174976486</v>
      </c>
      <c r="T158" t="s">
        <v>1</v>
      </c>
      <c r="U158" s="31"/>
      <c r="V158" s="31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</row>
    <row r="159" spans="1:50" s="70" customFormat="1" ht="15">
      <c r="A159" s="27"/>
      <c r="B159" s="205" t="s">
        <v>297</v>
      </c>
      <c r="C159" s="9"/>
      <c r="D159" s="14"/>
      <c r="E159" s="298"/>
      <c r="F159" s="27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142" t="s">
        <v>304</v>
      </c>
      <c r="S159" s="142">
        <v>144133366</v>
      </c>
      <c r="T159" t="s">
        <v>1</v>
      </c>
      <c r="U159" s="31"/>
      <c r="V159" s="31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</row>
    <row r="160" spans="1:50" s="70" customFormat="1" ht="11.25" customHeight="1">
      <c r="A160" s="27"/>
      <c r="B160" s="205" t="s">
        <v>297</v>
      </c>
      <c r="C160" s="9"/>
      <c r="D160" s="14"/>
      <c r="E160" s="298"/>
      <c r="F160" s="27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142" t="s">
        <v>305</v>
      </c>
      <c r="S160" s="142">
        <v>144127993</v>
      </c>
      <c r="T160" t="s">
        <v>1</v>
      </c>
      <c r="U160" s="31"/>
      <c r="V160" s="31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</row>
    <row r="161" spans="1:50" s="70" customFormat="1" ht="15">
      <c r="A161" s="27"/>
      <c r="B161" s="205" t="s">
        <v>297</v>
      </c>
      <c r="C161" s="9"/>
      <c r="D161" s="14"/>
      <c r="E161" s="298"/>
      <c r="F161" s="27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142" t="s">
        <v>306</v>
      </c>
      <c r="S161" s="142">
        <v>245358580</v>
      </c>
      <c r="T161" t="s">
        <v>11</v>
      </c>
      <c r="U161" s="31"/>
      <c r="V161" s="31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</row>
    <row r="162" spans="1:50" s="70" customFormat="1" ht="14.25" customHeight="1">
      <c r="A162" s="27"/>
      <c r="B162" s="205" t="s">
        <v>297</v>
      </c>
      <c r="C162" s="9"/>
      <c r="D162" s="14"/>
      <c r="E162" s="298"/>
      <c r="F162" s="27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142" t="s">
        <v>307</v>
      </c>
      <c r="S162" s="142">
        <v>144129510</v>
      </c>
      <c r="T162" t="s">
        <v>1</v>
      </c>
      <c r="U162" s="31"/>
      <c r="V162" s="31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</row>
    <row r="163" spans="2:50" ht="12" customHeight="1">
      <c r="B163" s="205" t="s">
        <v>297</v>
      </c>
      <c r="C163" s="9"/>
      <c r="D163" s="14"/>
      <c r="E163" s="298"/>
      <c r="F163" s="27"/>
      <c r="R163" s="142" t="s">
        <v>308</v>
      </c>
      <c r="S163" s="142">
        <v>145827646</v>
      </c>
      <c r="T163" t="s">
        <v>1</v>
      </c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</row>
    <row r="164" spans="2:50" ht="15" customHeight="1">
      <c r="B164" s="205" t="s">
        <v>297</v>
      </c>
      <c r="C164" s="9"/>
      <c r="D164" s="14"/>
      <c r="E164" s="298"/>
      <c r="F164" s="27"/>
      <c r="R164" s="142" t="s">
        <v>309</v>
      </c>
      <c r="S164" s="142">
        <v>244620250</v>
      </c>
      <c r="T164" t="s">
        <v>1</v>
      </c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</row>
    <row r="165" spans="2:50" ht="15">
      <c r="B165" s="205" t="s">
        <v>297</v>
      </c>
      <c r="C165" s="9"/>
      <c r="D165" s="14"/>
      <c r="E165" s="298"/>
      <c r="F165" s="27"/>
      <c r="R165" s="142" t="s">
        <v>310</v>
      </c>
      <c r="S165" s="142">
        <v>145907544</v>
      </c>
      <c r="T165" t="s">
        <v>9</v>
      </c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</row>
    <row r="166" spans="2:50" ht="15">
      <c r="B166" s="205" t="s">
        <v>297</v>
      </c>
      <c r="C166" s="9"/>
      <c r="D166" s="14"/>
      <c r="E166" s="298"/>
      <c r="F166" s="27"/>
      <c r="R166" s="142" t="s">
        <v>311</v>
      </c>
      <c r="S166" s="142">
        <v>175606358</v>
      </c>
      <c r="T166" t="s">
        <v>1</v>
      </c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</row>
    <row r="167" spans="2:50" ht="13.5" customHeight="1">
      <c r="B167" s="205"/>
      <c r="C167" s="55"/>
      <c r="D167" s="56"/>
      <c r="E167" s="238"/>
      <c r="F167" s="27"/>
      <c r="R167" s="142" t="s">
        <v>312</v>
      </c>
      <c r="S167" s="142">
        <v>301507301</v>
      </c>
      <c r="T167" t="s">
        <v>1</v>
      </c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</row>
    <row r="168" spans="2:50" ht="15.75" thickBot="1">
      <c r="B168" s="182" t="s">
        <v>313</v>
      </c>
      <c r="C168" s="34"/>
      <c r="D168" s="34"/>
      <c r="E168" s="183"/>
      <c r="F168" s="27"/>
      <c r="R168" s="142" t="s">
        <v>314</v>
      </c>
      <c r="S168" s="142">
        <v>175700829</v>
      </c>
      <c r="T168" t="s">
        <v>1</v>
      </c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</row>
    <row r="169" spans="2:50" ht="86.25" customHeight="1">
      <c r="B169" s="239" t="s">
        <v>315</v>
      </c>
      <c r="C169" s="431"/>
      <c r="D169" s="431"/>
      <c r="E169" s="432"/>
      <c r="F169" s="27"/>
      <c r="R169" s="142" t="s">
        <v>316</v>
      </c>
      <c r="S169" s="142">
        <v>176523470</v>
      </c>
      <c r="T169" t="s">
        <v>1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</row>
    <row r="170" spans="2:50" ht="14.25" customHeight="1" thickBot="1">
      <c r="B170" s="272"/>
      <c r="C170" s="51"/>
      <c r="D170" s="51"/>
      <c r="E170" s="273"/>
      <c r="F170" s="27"/>
      <c r="R170" s="142" t="s">
        <v>317</v>
      </c>
      <c r="S170" s="142">
        <v>176502533</v>
      </c>
      <c r="T170" t="s">
        <v>1</v>
      </c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</row>
    <row r="171" spans="2:50" ht="15">
      <c r="B171" s="237"/>
      <c r="C171" s="83"/>
      <c r="D171" s="83"/>
      <c r="E171" s="197"/>
      <c r="F171" s="27"/>
      <c r="R171" s="142" t="s">
        <v>318</v>
      </c>
      <c r="S171" s="142">
        <v>176523132</v>
      </c>
      <c r="T171" t="s">
        <v>1</v>
      </c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</row>
    <row r="172" spans="2:50" ht="23.25" customHeight="1" hidden="1">
      <c r="B172" s="181"/>
      <c r="C172" s="83"/>
      <c r="D172" s="83"/>
      <c r="E172" s="197"/>
      <c r="F172" s="27"/>
      <c r="R172" s="142" t="s">
        <v>319</v>
      </c>
      <c r="S172" s="142">
        <v>176633027</v>
      </c>
      <c r="T172" t="s">
        <v>1</v>
      </c>
      <c r="X172" s="156"/>
      <c r="Y172" s="156"/>
      <c r="Z172" s="156"/>
      <c r="AA172" s="156"/>
      <c r="AB172" s="156"/>
      <c r="AC172" s="156"/>
      <c r="AD172" s="156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</row>
    <row r="173" spans="2:50" ht="12" customHeight="1">
      <c r="B173" s="162" t="s">
        <v>320</v>
      </c>
      <c r="C173" s="91"/>
      <c r="D173" s="91"/>
      <c r="E173" s="240"/>
      <c r="F173" s="27"/>
      <c r="R173" s="142" t="s">
        <v>321</v>
      </c>
      <c r="S173" s="142">
        <v>177217875</v>
      </c>
      <c r="T173" t="s">
        <v>1</v>
      </c>
      <c r="X173" s="156"/>
      <c r="Y173" s="156"/>
      <c r="Z173" s="156"/>
      <c r="AA173" s="156"/>
      <c r="AB173" s="156"/>
      <c r="AC173" s="156"/>
      <c r="AD173" s="156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</row>
    <row r="174" spans="2:50" ht="15" customHeight="1">
      <c r="B174" s="181" t="s">
        <v>322</v>
      </c>
      <c r="C174" s="437">
        <v>44741</v>
      </c>
      <c r="D174" s="437"/>
      <c r="E174" s="438"/>
      <c r="F174" s="27"/>
      <c r="R174" s="142" t="s">
        <v>323</v>
      </c>
      <c r="S174" s="142">
        <v>177059215</v>
      </c>
      <c r="T174" t="s">
        <v>1</v>
      </c>
      <c r="X174" s="156"/>
      <c r="Y174" s="156"/>
      <c r="Z174" s="156"/>
      <c r="AA174" s="156"/>
      <c r="AB174" s="156"/>
      <c r="AC174" s="156"/>
      <c r="AD174" s="156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</row>
    <row r="175" spans="2:50" ht="16.5" customHeight="1">
      <c r="B175" s="181" t="s">
        <v>324</v>
      </c>
      <c r="C175" s="439" t="s">
        <v>461</v>
      </c>
      <c r="D175" s="439"/>
      <c r="E175" s="440"/>
      <c r="F175" s="27"/>
      <c r="R175" s="142" t="s">
        <v>325</v>
      </c>
      <c r="S175" s="142">
        <v>277070440</v>
      </c>
      <c r="T175" t="s">
        <v>1</v>
      </c>
      <c r="X175" s="156"/>
      <c r="Y175" s="156"/>
      <c r="Z175" s="156"/>
      <c r="AA175" s="156"/>
      <c r="AB175" s="156"/>
      <c r="AC175" s="156"/>
      <c r="AD175" s="156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</row>
    <row r="176" spans="2:50" ht="28.5" customHeight="1">
      <c r="B176" s="241" t="s">
        <v>326</v>
      </c>
      <c r="C176" s="427" t="s">
        <v>462</v>
      </c>
      <c r="D176" s="427"/>
      <c r="E176" s="428"/>
      <c r="F176" s="27"/>
      <c r="R176" s="142" t="s">
        <v>327</v>
      </c>
      <c r="S176" s="142">
        <v>278312850</v>
      </c>
      <c r="T176" t="s">
        <v>1</v>
      </c>
      <c r="X176" s="156"/>
      <c r="Y176" s="156"/>
      <c r="Z176" s="156"/>
      <c r="AA176" s="156"/>
      <c r="AB176" s="156"/>
      <c r="AC176" s="156"/>
      <c r="AD176" s="156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</row>
    <row r="177" spans="2:50" ht="29.25" customHeight="1">
      <c r="B177" s="242" t="s">
        <v>426</v>
      </c>
      <c r="C177" s="429"/>
      <c r="D177" s="429"/>
      <c r="E177" s="430"/>
      <c r="F177" s="27"/>
      <c r="R177" s="142" t="s">
        <v>328</v>
      </c>
      <c r="S177" s="142">
        <v>178230181</v>
      </c>
      <c r="T177" t="s">
        <v>1</v>
      </c>
      <c r="X177" s="156"/>
      <c r="Y177" s="156"/>
      <c r="Z177" s="156"/>
      <c r="AA177" s="156"/>
      <c r="AB177" s="156"/>
      <c r="AC177" s="156"/>
      <c r="AD177" s="156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</row>
    <row r="178" spans="2:50" ht="15" thickBot="1">
      <c r="B178" s="243"/>
      <c r="C178" s="244"/>
      <c r="D178" s="244"/>
      <c r="E178" s="245"/>
      <c r="F178" s="27"/>
      <c r="R178" s="142" t="s">
        <v>329</v>
      </c>
      <c r="S178" s="142">
        <v>178243638</v>
      </c>
      <c r="T178" t="s">
        <v>1</v>
      </c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</row>
    <row r="179" spans="6:50" ht="14.25">
      <c r="F179" s="27"/>
      <c r="G179" s="27"/>
      <c r="R179" s="142" t="s">
        <v>330</v>
      </c>
      <c r="S179" s="142">
        <v>178263320</v>
      </c>
      <c r="T179" t="s">
        <v>1</v>
      </c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</row>
    <row r="180" spans="6:50" ht="12">
      <c r="F180" s="27"/>
      <c r="G180" s="27"/>
      <c r="R180" s="27" t="s">
        <v>331</v>
      </c>
      <c r="S180" s="27">
        <v>178242493</v>
      </c>
      <c r="T180" s="27" t="s">
        <v>1</v>
      </c>
      <c r="U180" s="27"/>
      <c r="V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</row>
    <row r="181" spans="6:50" ht="12">
      <c r="F181" s="27"/>
      <c r="G181" s="27"/>
      <c r="R181" s="27" t="s">
        <v>332</v>
      </c>
      <c r="S181" s="27">
        <v>178602767</v>
      </c>
      <c r="T181" s="27" t="s">
        <v>1</v>
      </c>
      <c r="U181" s="27"/>
      <c r="V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</row>
    <row r="182" spans="6:50" ht="12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 t="s">
        <v>333</v>
      </c>
      <c r="S182" s="27">
        <v>178602952</v>
      </c>
      <c r="T182" s="27" t="s">
        <v>1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</row>
    <row r="183" spans="6:50" ht="12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 t="s">
        <v>334</v>
      </c>
      <c r="S183" s="27">
        <v>178997346</v>
      </c>
      <c r="T183" s="27" t="s">
        <v>9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</row>
    <row r="184" spans="6:50" ht="14.25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142" t="s">
        <v>335</v>
      </c>
      <c r="S184" s="142">
        <v>179286788</v>
      </c>
      <c r="T184" t="s">
        <v>1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</row>
    <row r="185" spans="6:50" ht="14.2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142" t="s">
        <v>336</v>
      </c>
      <c r="S185" s="142">
        <v>179206436</v>
      </c>
      <c r="T185" t="s">
        <v>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</row>
    <row r="186" spans="6:50" ht="14.25">
      <c r="F186" s="27"/>
      <c r="G186" s="27"/>
      <c r="R186" s="142" t="s">
        <v>337</v>
      </c>
      <c r="S186" s="142">
        <v>179249836</v>
      </c>
      <c r="T186" t="s">
        <v>1</v>
      </c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</row>
    <row r="187" spans="6:50" ht="14.25">
      <c r="F187" s="27"/>
      <c r="G187" s="27"/>
      <c r="R187" s="142" t="s">
        <v>338</v>
      </c>
      <c r="S187" s="142">
        <v>179478621</v>
      </c>
      <c r="T187" t="s">
        <v>1</v>
      </c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</row>
    <row r="188" spans="6:51" ht="14.25">
      <c r="F188" s="27"/>
      <c r="G188" s="27"/>
      <c r="R188" s="142" t="s">
        <v>339</v>
      </c>
      <c r="S188" s="142">
        <v>179340620</v>
      </c>
      <c r="T188" t="s">
        <v>1</v>
      </c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</row>
    <row r="189" spans="6:51" ht="14.25">
      <c r="F189" s="27"/>
      <c r="G189" s="27"/>
      <c r="R189" s="142" t="s">
        <v>340</v>
      </c>
      <c r="S189" s="142">
        <v>179901854</v>
      </c>
      <c r="T189" t="s">
        <v>1</v>
      </c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</row>
    <row r="190" spans="6:51" ht="14.25">
      <c r="F190" s="27"/>
      <c r="G190" s="27"/>
      <c r="R190" s="142" t="s">
        <v>341</v>
      </c>
      <c r="S190" s="142">
        <v>180193231</v>
      </c>
      <c r="T190" t="s">
        <v>1</v>
      </c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</row>
    <row r="191" spans="6:51" ht="12">
      <c r="F191" s="27"/>
      <c r="G191" s="27"/>
      <c r="R191" s="27" t="s">
        <v>342</v>
      </c>
      <c r="S191" s="27">
        <v>180153137</v>
      </c>
      <c r="T191" s="27" t="s">
        <v>1</v>
      </c>
      <c r="U191" s="27"/>
      <c r="V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</row>
    <row r="192" spans="6:51" ht="12">
      <c r="F192" s="27"/>
      <c r="G192" s="27"/>
      <c r="R192" s="27" t="s">
        <v>343</v>
      </c>
      <c r="S192" s="27">
        <v>180373788</v>
      </c>
      <c r="T192" s="27" t="s">
        <v>1</v>
      </c>
      <c r="U192" s="27"/>
      <c r="V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</row>
    <row r="193" spans="6:51" ht="12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 t="s">
        <v>344</v>
      </c>
      <c r="S193" s="27">
        <v>180102018</v>
      </c>
      <c r="T193" s="27" t="s">
        <v>9</v>
      </c>
      <c r="U193" s="27"/>
      <c r="V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</row>
    <row r="194" spans="6:51" ht="12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 t="s">
        <v>345</v>
      </c>
      <c r="S194" s="27">
        <v>181121797</v>
      </c>
      <c r="T194" s="27" t="s">
        <v>1</v>
      </c>
      <c r="U194" s="27"/>
      <c r="V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</row>
    <row r="195" spans="6:51" ht="14.25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142" t="s">
        <v>346</v>
      </c>
      <c r="S195">
        <v>281523640</v>
      </c>
      <c r="T195" s="31" t="s">
        <v>1</v>
      </c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</row>
    <row r="196" spans="6:51" ht="14.2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142" t="s">
        <v>347</v>
      </c>
      <c r="S196">
        <v>181522014</v>
      </c>
      <c r="T196" s="31" t="s">
        <v>1</v>
      </c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</row>
    <row r="197" spans="6:51" ht="14.25">
      <c r="F197" s="27"/>
      <c r="G197" s="27"/>
      <c r="Q197" s="142"/>
      <c r="R197" s="142" t="s">
        <v>348</v>
      </c>
      <c r="S197">
        <v>181200636</v>
      </c>
      <c r="T197" s="31" t="s">
        <v>1</v>
      </c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6:51" ht="14.25">
      <c r="F198" s="27"/>
      <c r="G198" s="27"/>
      <c r="Q198" s="142"/>
      <c r="R198" s="142" t="s">
        <v>349</v>
      </c>
      <c r="S198">
        <v>182770817</v>
      </c>
      <c r="T198" s="31" t="s">
        <v>1</v>
      </c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6:51" ht="14.25">
      <c r="F199" s="27"/>
      <c r="G199" s="27"/>
      <c r="Q199" s="142"/>
      <c r="R199" s="142" t="s">
        <v>350</v>
      </c>
      <c r="S199">
        <v>182701785</v>
      </c>
      <c r="T199" s="31" t="s">
        <v>1</v>
      </c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6:51" ht="14.25">
      <c r="F200" s="27"/>
      <c r="G200" s="27"/>
      <c r="Q200" s="142"/>
      <c r="R200" s="142" t="s">
        <v>351</v>
      </c>
      <c r="S200">
        <v>182714850</v>
      </c>
      <c r="T200" s="31" t="s">
        <v>1</v>
      </c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6:51" ht="14.25">
      <c r="F201" s="27"/>
      <c r="G201" s="27"/>
      <c r="Q201" s="142"/>
      <c r="R201" s="142" t="s">
        <v>352</v>
      </c>
      <c r="S201">
        <v>182743364</v>
      </c>
      <c r="T201" s="31" t="s">
        <v>1</v>
      </c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6:51" ht="14.25">
      <c r="F202" s="27"/>
      <c r="G202" s="27"/>
      <c r="Q202" s="142"/>
      <c r="R202" s="142" t="s">
        <v>353</v>
      </c>
      <c r="S202">
        <v>183843314</v>
      </c>
      <c r="T202" s="31" t="s">
        <v>1</v>
      </c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6:51" ht="14.25">
      <c r="F203" s="27"/>
      <c r="G203" s="27"/>
      <c r="Q203" s="142"/>
      <c r="R203" s="142" t="s">
        <v>354</v>
      </c>
      <c r="S203">
        <v>183633981</v>
      </c>
      <c r="T203" s="31" t="s">
        <v>1</v>
      </c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6:51" ht="14.25">
      <c r="F204" s="27"/>
      <c r="G204" s="27"/>
      <c r="Q204" s="142"/>
      <c r="R204" s="142" t="s">
        <v>355</v>
      </c>
      <c r="S204">
        <v>183605327</v>
      </c>
      <c r="T204" s="31" t="s">
        <v>1</v>
      </c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</row>
    <row r="205" spans="6:51" ht="14.25">
      <c r="F205" s="27"/>
      <c r="G205" s="27"/>
      <c r="Q205" s="142"/>
      <c r="R205" s="142" t="s">
        <v>356</v>
      </c>
      <c r="S205">
        <v>183606952</v>
      </c>
      <c r="T205" s="31" t="s">
        <v>1</v>
      </c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</row>
    <row r="206" spans="6:51" ht="14.25">
      <c r="F206" s="27"/>
      <c r="G206" s="27"/>
      <c r="Q206" s="142"/>
      <c r="R206" s="142" t="s">
        <v>357</v>
      </c>
      <c r="S206">
        <v>283667080</v>
      </c>
      <c r="T206" s="31" t="s">
        <v>1</v>
      </c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</row>
    <row r="207" spans="6:51" ht="14.25">
      <c r="F207" s="27"/>
      <c r="G207" s="27"/>
      <c r="Q207" s="142"/>
      <c r="R207" s="142" t="s">
        <v>358</v>
      </c>
      <c r="S207" s="142">
        <v>300083878</v>
      </c>
      <c r="T207" t="s">
        <v>1</v>
      </c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</row>
    <row r="208" spans="6:51" ht="14.25">
      <c r="F208" s="27"/>
      <c r="G208" s="27"/>
      <c r="Q208" s="142"/>
      <c r="R208" s="142" t="s">
        <v>359</v>
      </c>
      <c r="S208" s="142">
        <v>184552774</v>
      </c>
      <c r="T208" t="s">
        <v>1</v>
      </c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</row>
    <row r="209" spans="6:51" ht="14.25">
      <c r="F209" s="27"/>
      <c r="G209" s="27"/>
      <c r="R209" s="142" t="s">
        <v>360</v>
      </c>
      <c r="S209" s="142">
        <v>184827583</v>
      </c>
      <c r="T209" t="s">
        <v>1</v>
      </c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</row>
    <row r="210" spans="6:51" ht="14.25">
      <c r="F210" s="27"/>
      <c r="G210" s="27"/>
      <c r="R210" s="142" t="s">
        <v>361</v>
      </c>
      <c r="S210" s="142">
        <v>184626819</v>
      </c>
      <c r="T210" t="s">
        <v>1</v>
      </c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</row>
    <row r="211" spans="6:51" ht="14.25">
      <c r="F211" s="27"/>
      <c r="G211" s="27"/>
      <c r="R211" s="142" t="s">
        <v>362</v>
      </c>
      <c r="S211" s="142">
        <v>184536236</v>
      </c>
      <c r="T211" t="s">
        <v>1</v>
      </c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</row>
    <row r="212" spans="6:51" ht="14.25">
      <c r="F212" s="27"/>
      <c r="G212" s="27"/>
      <c r="R212" s="142" t="s">
        <v>363</v>
      </c>
      <c r="S212" s="142">
        <v>185304657</v>
      </c>
      <c r="T212" t="s">
        <v>1</v>
      </c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</row>
    <row r="213" spans="6:51" ht="14.25">
      <c r="F213" s="27"/>
      <c r="G213" s="27"/>
      <c r="R213" s="142" t="s">
        <v>364</v>
      </c>
      <c r="S213" s="142">
        <v>185492166</v>
      </c>
      <c r="T213" t="s">
        <v>1</v>
      </c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</row>
    <row r="214" spans="6:51" ht="14.25">
      <c r="F214" s="27"/>
      <c r="G214" s="27"/>
      <c r="R214" s="142" t="s">
        <v>365</v>
      </c>
      <c r="S214" s="142">
        <v>185105324</v>
      </c>
      <c r="T214" t="s">
        <v>1</v>
      </c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</row>
    <row r="215" spans="6:51" ht="14.25">
      <c r="F215" s="27"/>
      <c r="G215" s="27"/>
      <c r="R215" s="142" t="s">
        <v>366</v>
      </c>
      <c r="S215" s="142">
        <v>302296661</v>
      </c>
      <c r="T215" t="s">
        <v>1</v>
      </c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</row>
    <row r="216" spans="6:51" ht="14.25">
      <c r="F216" s="27"/>
      <c r="G216" s="27"/>
      <c r="R216" s="142" t="s">
        <v>367</v>
      </c>
      <c r="S216" s="142">
        <v>185179431</v>
      </c>
      <c r="T216" t="s">
        <v>1</v>
      </c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</row>
    <row r="217" spans="6:51" ht="14.25">
      <c r="F217" s="27"/>
      <c r="G217" s="27"/>
      <c r="R217" s="142" t="s">
        <v>368</v>
      </c>
      <c r="S217" s="142">
        <v>185108391</v>
      </c>
      <c r="T217" t="s">
        <v>1</v>
      </c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</row>
    <row r="218" spans="6:51" ht="14.25">
      <c r="F218" s="27"/>
      <c r="G218" s="27"/>
      <c r="R218" s="142" t="s">
        <v>369</v>
      </c>
      <c r="S218" s="142">
        <v>124135580</v>
      </c>
      <c r="T218" t="s">
        <v>11</v>
      </c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</row>
    <row r="219" spans="6:51" ht="14.25">
      <c r="F219" s="27"/>
      <c r="G219" s="27"/>
      <c r="R219" s="142" t="s">
        <v>370</v>
      </c>
      <c r="S219" s="142">
        <v>120545849</v>
      </c>
      <c r="T219" t="s">
        <v>1</v>
      </c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</row>
    <row r="220" spans="6:51" ht="14.25">
      <c r="F220" s="27"/>
      <c r="G220" s="27"/>
      <c r="R220" s="142" t="s">
        <v>371</v>
      </c>
      <c r="S220" s="142">
        <v>302683277</v>
      </c>
      <c r="T220" t="s">
        <v>1</v>
      </c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</row>
    <row r="221" spans="6:51" ht="14.25">
      <c r="F221" s="27"/>
      <c r="G221" s="27"/>
      <c r="R221" s="142" t="s">
        <v>372</v>
      </c>
      <c r="S221" s="142">
        <v>120153047</v>
      </c>
      <c r="T221" t="s">
        <v>1</v>
      </c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</row>
    <row r="222" spans="6:51" ht="14.25">
      <c r="F222" s="27"/>
      <c r="G222" s="27"/>
      <c r="R222" s="142" t="s">
        <v>373</v>
      </c>
      <c r="S222" s="142">
        <v>120750163</v>
      </c>
      <c r="T222" t="s">
        <v>1</v>
      </c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</row>
    <row r="223" spans="6:51" ht="14.25">
      <c r="F223" s="27"/>
      <c r="G223" s="27"/>
      <c r="R223" s="142" t="s">
        <v>374</v>
      </c>
      <c r="S223" s="142">
        <v>124644360</v>
      </c>
      <c r="T223" t="s">
        <v>9</v>
      </c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</row>
    <row r="224" spans="6:51" ht="14.25">
      <c r="F224" s="27"/>
      <c r="G224" s="27"/>
      <c r="R224" s="142" t="s">
        <v>375</v>
      </c>
      <c r="S224" s="142">
        <v>124568293</v>
      </c>
      <c r="T224" t="s">
        <v>9</v>
      </c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</row>
    <row r="225" spans="6:51" ht="14.25">
      <c r="F225" s="27"/>
      <c r="G225" s="27"/>
      <c r="R225" s="142" t="s">
        <v>376</v>
      </c>
      <c r="S225" s="142">
        <v>120125820</v>
      </c>
      <c r="T225" t="s">
        <v>1</v>
      </c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</row>
    <row r="226" spans="6:51" ht="14.25">
      <c r="F226" s="27"/>
      <c r="G226" s="27"/>
      <c r="H226" s="27"/>
      <c r="I226" s="27"/>
      <c r="J226" s="27"/>
      <c r="R226" s="142" t="s">
        <v>377</v>
      </c>
      <c r="S226" s="142">
        <v>181705485</v>
      </c>
      <c r="T226" t="s">
        <v>1</v>
      </c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</row>
    <row r="227" spans="6:51" ht="14.25">
      <c r="F227" s="27"/>
      <c r="G227" s="27"/>
      <c r="H227" s="27"/>
      <c r="I227" s="27"/>
      <c r="J227" s="27"/>
      <c r="R227" s="142" t="s">
        <v>378</v>
      </c>
      <c r="S227" s="142">
        <v>123615345</v>
      </c>
      <c r="T227" t="s">
        <v>9</v>
      </c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</row>
    <row r="228" spans="6:51" ht="14.25">
      <c r="F228" s="27"/>
      <c r="G228" s="27"/>
      <c r="H228" s="27"/>
      <c r="I228" s="27"/>
      <c r="J228" s="27"/>
      <c r="R228" s="142" t="s">
        <v>379</v>
      </c>
      <c r="S228" s="142">
        <v>304195262</v>
      </c>
      <c r="T228" t="s">
        <v>9</v>
      </c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</row>
    <row r="229" spans="6:51" ht="14.25">
      <c r="F229" s="27"/>
      <c r="G229" s="27"/>
      <c r="H229" s="27"/>
      <c r="I229" s="27"/>
      <c r="J229" s="27"/>
      <c r="R229" s="142" t="s">
        <v>380</v>
      </c>
      <c r="S229" s="142">
        <v>186442084</v>
      </c>
      <c r="T229" t="s">
        <v>1</v>
      </c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</row>
    <row r="230" spans="6:51" ht="14.25">
      <c r="F230" s="27"/>
      <c r="G230" s="27"/>
      <c r="H230" s="27"/>
      <c r="I230" s="27"/>
      <c r="J230" s="27"/>
      <c r="R230" s="142" t="s">
        <v>381</v>
      </c>
      <c r="S230" s="142">
        <v>186063262</v>
      </c>
      <c r="T230" t="s">
        <v>1</v>
      </c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</row>
    <row r="231" spans="6:51" ht="14.25">
      <c r="F231" s="27"/>
      <c r="G231" s="27"/>
      <c r="H231" s="27"/>
      <c r="I231" s="27"/>
      <c r="J231" s="27"/>
      <c r="R231" s="142" t="s">
        <v>382</v>
      </c>
      <c r="S231" s="142">
        <v>302409486</v>
      </c>
      <c r="T231" t="s">
        <v>9</v>
      </c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</row>
    <row r="232" spans="6:51" ht="14.25">
      <c r="F232" s="27"/>
      <c r="G232" s="27"/>
      <c r="H232" s="27"/>
      <c r="I232" s="27"/>
      <c r="J232" s="27"/>
      <c r="R232" s="142" t="s">
        <v>383</v>
      </c>
      <c r="S232" s="142">
        <v>155498117</v>
      </c>
      <c r="T232" t="s">
        <v>1</v>
      </c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</row>
    <row r="233" spans="6:51" ht="14.25">
      <c r="F233" s="27"/>
      <c r="G233" s="27"/>
      <c r="H233" s="27"/>
      <c r="I233" s="27"/>
      <c r="J233" s="27"/>
      <c r="R233" s="142" t="s">
        <v>384</v>
      </c>
      <c r="S233" s="142">
        <v>110087517</v>
      </c>
      <c r="T233" t="s">
        <v>1</v>
      </c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</row>
    <row r="234" spans="6:51" ht="14.25">
      <c r="F234" s="27"/>
      <c r="G234" s="27"/>
      <c r="H234" s="27"/>
      <c r="I234" s="27"/>
      <c r="J234" s="27"/>
      <c r="R234" s="142" t="s">
        <v>385</v>
      </c>
      <c r="S234" s="142">
        <v>155514735</v>
      </c>
      <c r="T234" t="s">
        <v>11</v>
      </c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</row>
    <row r="235" spans="6:51" ht="14.25">
      <c r="F235" s="27"/>
      <c r="G235" s="27"/>
      <c r="H235" s="27"/>
      <c r="I235" s="27"/>
      <c r="J235" s="27"/>
      <c r="R235" s="142" t="s">
        <v>386</v>
      </c>
      <c r="S235" s="142">
        <v>187920473</v>
      </c>
      <c r="T235" t="s">
        <v>1</v>
      </c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</row>
    <row r="236" spans="6:51" ht="14.25">
      <c r="F236" s="27"/>
      <c r="G236" s="27"/>
      <c r="H236" s="27"/>
      <c r="I236" s="27"/>
      <c r="J236" s="27"/>
      <c r="R236" s="142" t="s">
        <v>387</v>
      </c>
      <c r="S236" s="142">
        <v>187823316</v>
      </c>
      <c r="T236" t="s">
        <v>1</v>
      </c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</row>
    <row r="237" spans="6:51" ht="14.25">
      <c r="F237" s="27"/>
      <c r="G237" s="27"/>
      <c r="H237" s="27"/>
      <c r="I237" s="27"/>
      <c r="J237" s="27"/>
      <c r="R237" s="142" t="s">
        <v>388</v>
      </c>
      <c r="S237" s="142">
        <v>187801768</v>
      </c>
      <c r="T237" t="s">
        <v>1</v>
      </c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</row>
    <row r="238" spans="6:51" ht="12">
      <c r="F238" s="27"/>
      <c r="G238" s="27"/>
      <c r="H238" s="27"/>
      <c r="I238" s="27"/>
      <c r="J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</row>
    <row r="239" spans="6:51" ht="12">
      <c r="F239" s="27"/>
      <c r="G239" s="27"/>
      <c r="H239" s="27"/>
      <c r="I239" s="27"/>
      <c r="J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</row>
    <row r="240" spans="6:51" ht="12">
      <c r="F240" s="27"/>
      <c r="G240" s="27"/>
      <c r="H240" s="27"/>
      <c r="I240" s="27"/>
      <c r="J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</row>
    <row r="241" spans="6:51" ht="12">
      <c r="F241" s="27"/>
      <c r="G241" s="27"/>
      <c r="H241" s="27"/>
      <c r="I241" s="27"/>
      <c r="J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</row>
    <row r="242" spans="6:51" ht="12">
      <c r="F242" s="27"/>
      <c r="G242" s="27"/>
      <c r="H242" s="27"/>
      <c r="I242" s="27"/>
      <c r="J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</row>
    <row r="243" spans="6:51" ht="12">
      <c r="F243" s="27"/>
      <c r="G243" s="27"/>
      <c r="H243" s="27"/>
      <c r="I243" s="27"/>
      <c r="J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</row>
    <row r="244" spans="6:51" ht="12">
      <c r="F244" s="27"/>
      <c r="G244" s="27"/>
      <c r="H244" s="27"/>
      <c r="I244" s="27"/>
      <c r="J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</row>
    <row r="245" spans="6:51" ht="12">
      <c r="F245" s="27"/>
      <c r="G245" s="27"/>
      <c r="H245" s="27"/>
      <c r="I245" s="27"/>
      <c r="J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</row>
    <row r="246" spans="6:51" ht="12">
      <c r="F246" s="27"/>
      <c r="G246" s="27"/>
      <c r="H246" s="27"/>
      <c r="I246" s="27"/>
      <c r="J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</row>
    <row r="247" spans="6:51" ht="12">
      <c r="F247" s="27"/>
      <c r="G247" s="27"/>
      <c r="H247" s="27"/>
      <c r="I247" s="27"/>
      <c r="J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</row>
    <row r="248" spans="6:51" ht="12">
      <c r="F248" s="27"/>
      <c r="G248" s="27"/>
      <c r="H248" s="27"/>
      <c r="I248" s="27"/>
      <c r="J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</row>
    <row r="249" spans="6:51" ht="12">
      <c r="F249" s="27"/>
      <c r="G249" s="27"/>
      <c r="H249" s="27"/>
      <c r="I249" s="27"/>
      <c r="J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</row>
    <row r="250" spans="6:51" ht="12">
      <c r="F250" s="27"/>
      <c r="G250" s="27"/>
      <c r="H250" s="27"/>
      <c r="I250" s="27"/>
      <c r="J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</row>
    <row r="251" spans="6:51" ht="12">
      <c r="F251" s="27"/>
      <c r="G251" s="27"/>
      <c r="H251" s="27"/>
      <c r="I251" s="27"/>
      <c r="J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</row>
    <row r="252" spans="6:51" ht="12">
      <c r="F252" s="27"/>
      <c r="G252" s="27"/>
      <c r="H252" s="27"/>
      <c r="I252" s="27"/>
      <c r="J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</row>
    <row r="253" spans="6:51" ht="12">
      <c r="F253" s="27"/>
      <c r="G253" s="27"/>
      <c r="H253" s="27"/>
      <c r="I253" s="27"/>
      <c r="J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</row>
    <row r="254" spans="6:51" ht="12">
      <c r="F254" s="27"/>
      <c r="G254" s="27"/>
      <c r="H254" s="27"/>
      <c r="I254" s="27"/>
      <c r="J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</row>
    <row r="255" spans="6:51" ht="12">
      <c r="F255" s="27"/>
      <c r="G255" s="27"/>
      <c r="H255" s="27"/>
      <c r="I255" s="27"/>
      <c r="J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</row>
    <row r="256" spans="6:51" ht="12">
      <c r="F256" s="27"/>
      <c r="G256" s="27"/>
      <c r="H256" s="27"/>
      <c r="I256" s="27"/>
      <c r="J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</row>
    <row r="257" spans="6:51" ht="12">
      <c r="F257" s="27"/>
      <c r="G257" s="27"/>
      <c r="H257" s="27"/>
      <c r="I257" s="27"/>
      <c r="J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</row>
    <row r="258" spans="6:51" ht="12">
      <c r="F258" s="27"/>
      <c r="G258" s="27"/>
      <c r="H258" s="27"/>
      <c r="I258" s="27"/>
      <c r="J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</row>
    <row r="259" spans="6:51" ht="12">
      <c r="F259" s="27"/>
      <c r="G259" s="27"/>
      <c r="H259" s="27"/>
      <c r="I259" s="27"/>
      <c r="J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</row>
    <row r="260" spans="6:51" ht="12">
      <c r="F260" s="27"/>
      <c r="G260" s="27"/>
      <c r="H260" s="27"/>
      <c r="I260" s="27"/>
      <c r="J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</row>
    <row r="261" spans="6:51" ht="12">
      <c r="F261" s="27"/>
      <c r="G261" s="27"/>
      <c r="H261" s="27"/>
      <c r="I261" s="27"/>
      <c r="J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</row>
    <row r="262" spans="6:51" ht="12">
      <c r="F262" s="27"/>
      <c r="G262" s="27"/>
      <c r="H262" s="27"/>
      <c r="I262" s="27"/>
      <c r="J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</row>
    <row r="263" spans="6:51" ht="12">
      <c r="F263" s="27"/>
      <c r="G263" s="27"/>
      <c r="H263" s="27"/>
      <c r="I263" s="27"/>
      <c r="J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</row>
    <row r="264" spans="6:51" ht="12">
      <c r="F264" s="27"/>
      <c r="G264" s="27"/>
      <c r="H264" s="27"/>
      <c r="I264" s="27"/>
      <c r="J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</row>
    <row r="265" ht="12">
      <c r="F265" s="27"/>
    </row>
  </sheetData>
  <sheetProtection selectLockedCells="1"/>
  <mergeCells count="44">
    <mergeCell ref="C17:E17"/>
    <mergeCell ref="B6:E6"/>
    <mergeCell ref="C8:E8"/>
    <mergeCell ref="C9:E9"/>
    <mergeCell ref="C11:E11"/>
    <mergeCell ref="C12:E12"/>
    <mergeCell ref="C13:E13"/>
    <mergeCell ref="D2:E4"/>
    <mergeCell ref="C10:E10"/>
    <mergeCell ref="C14:E14"/>
    <mergeCell ref="C15:E15"/>
    <mergeCell ref="C149:E149"/>
    <mergeCell ref="C150:E150"/>
    <mergeCell ref="C57:E57"/>
    <mergeCell ref="C109:E109"/>
    <mergeCell ref="C28:D28"/>
    <mergeCell ref="C19:D19"/>
    <mergeCell ref="C176:E176"/>
    <mergeCell ref="C177:E177"/>
    <mergeCell ref="C169:E169"/>
    <mergeCell ref="C39:E39"/>
    <mergeCell ref="C40:E40"/>
    <mergeCell ref="C174:E174"/>
    <mergeCell ref="C175:E175"/>
    <mergeCell ref="C126:E126"/>
    <mergeCell ref="C129:E129"/>
    <mergeCell ref="C130:E130"/>
    <mergeCell ref="C21:D21"/>
    <mergeCell ref="C22:D22"/>
    <mergeCell ref="C23:D23"/>
    <mergeCell ref="C24:D24"/>
    <mergeCell ref="C25:D25"/>
    <mergeCell ref="C18:D18"/>
    <mergeCell ref="C20:D20"/>
    <mergeCell ref="C26:D26"/>
    <mergeCell ref="C27:D27"/>
    <mergeCell ref="C29:D29"/>
    <mergeCell ref="C31:E31"/>
    <mergeCell ref="C32:E32"/>
    <mergeCell ref="C127:E127"/>
    <mergeCell ref="C37:E37"/>
    <mergeCell ref="C38:E38"/>
    <mergeCell ref="C34:E34"/>
    <mergeCell ref="C35:E35"/>
  </mergeCells>
  <conditionalFormatting sqref="E105 C105">
    <cfRule type="cellIs" priority="3" dxfId="3" operator="notEqual" stopIfTrue="1">
      <formula>"Balansas"</formula>
    </cfRule>
  </conditionalFormatting>
  <dataValidations count="14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4:E14"/>
    <dataValidation allowBlank="1" showErrorMessage="1" sqref="B39:B40"/>
    <dataValidation type="whole" allowBlank="1" showErrorMessage="1" prompt="Nurodykite identifikacinį numerį (juridinio asmens kodą)" sqref="C10:E10 C11 C13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67"/>
    <dataValidation type="list" allowBlank="1" showInputMessage="1" showErrorMessage="1" sqref="C34:E34">
      <formula1>"Taip, Ne"</formula1>
    </dataValidation>
    <dataValidation type="list" allowBlank="1" showInputMessage="1" showErrorMessage="1" sqref="C129:E129 C149:E149">
      <formula1>$H$128:$H$130</formula1>
    </dataValidation>
    <dataValidation type="list" allowBlank="1" showInputMessage="1" showErrorMessage="1" sqref="C150:E150 C130:E130">
      <formula1>$H$132:$H$143</formula1>
    </dataValidation>
    <dataValidation type="list" allowBlank="1" showInputMessage="1" showErrorMessage="1" sqref="D132 D152">
      <formula1>$H$146:$H$147</formula1>
    </dataValidation>
    <dataValidation type="list" allowBlank="1" showInputMessage="1" showErrorMessage="1" sqref="D133:D146 D153:D166">
      <formula1>$H$148:$H$149</formula1>
    </dataValidation>
    <dataValidation type="list" allowBlank="1" showErrorMessage="1" prompt="Nurodykite identifikacinį numerį (juridinio asmens kodą)" sqref="C12:E12">
      <formula1>$H$14:$H$24</formula1>
    </dataValidation>
    <dataValidation allowBlank="1" showInputMessage="1" showErrorMessage="1" prompt="Vardas Pavardė" sqref="C132:C146"/>
    <dataValidation allowBlank="1" showInputMessage="1" showErrorMessage="1" prompt="Viename langelyje nurodykite valdybos nario pagrindinėje darbovietėje užimamas pareigas" sqref="E132:E146"/>
    <dataValidation type="list" allowBlank="1" showErrorMessage="1" prompt="Nurodykite pilną įmonės pavadinimą, pvz. Akcinė bendrovė „Pavyzdys“ ar Valstybės įmonė „Pavyzdys“" sqref="C8:E8">
      <formula1>$R$2:$R$237</formula1>
    </dataValidation>
  </dataValidations>
  <printOptions/>
  <pageMargins left="0.41" right="0.7" top="0.4" bottom="0.36" header="0.3" footer="0.3"/>
  <pageSetup fitToHeight="0" fitToWidth="1" horizontalDpi="600" verticalDpi="600" orientation="portrait" paperSize="9" scale="66" r:id="rId3"/>
  <headerFooter>
    <oddFooter>&amp;CPuslapių &amp;P iš &amp;N</oddFooter>
  </headerFooter>
  <rowBreaks count="2" manualBreakCount="2">
    <brk id="75" min="1" max="4" man="1"/>
    <brk id="166" min="1" max="4" man="1"/>
  </rowBreaks>
  <colBreaks count="1" manualBreakCount="1">
    <brk id="5" max="6553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showGridLines="0" view="pageBreakPreview" zoomScale="80" zoomScaleNormal="85" zoomScaleSheetLayoutView="80" zoomScalePageLayoutView="60" workbookViewId="0" topLeftCell="A1">
      <selection activeCell="C54" sqref="C54"/>
    </sheetView>
  </sheetViews>
  <sheetFormatPr defaultColWidth="9.140625" defaultRowHeight="15"/>
  <cols>
    <col min="1" max="1" width="1.7109375" style="27" customWidth="1"/>
    <col min="2" max="2" width="63.421875" style="27" customWidth="1"/>
    <col min="3" max="5" width="24.28125" style="27" customWidth="1"/>
    <col min="6" max="6" width="1.7109375" style="27" customWidth="1"/>
    <col min="7" max="7" width="9.140625" style="27" customWidth="1"/>
    <col min="8" max="8" width="0" style="27" hidden="1" customWidth="1"/>
    <col min="9" max="10" width="9.140625" style="27" customWidth="1"/>
    <col min="11" max="11" width="20.28125" style="27" customWidth="1"/>
    <col min="12" max="12" width="9.140625" style="27" customWidth="1"/>
    <col min="13" max="16384" width="9.140625" style="27" customWidth="1"/>
  </cols>
  <sheetData>
    <row r="1" spans="1:7" ht="9" customHeight="1">
      <c r="A1" s="126"/>
      <c r="B1" s="126"/>
      <c r="C1" s="126"/>
      <c r="D1" s="126"/>
      <c r="E1" s="126"/>
      <c r="F1" s="126"/>
      <c r="G1" s="126"/>
    </row>
    <row r="2" spans="1:7" ht="12" customHeight="1">
      <c r="A2" s="130"/>
      <c r="B2" s="63"/>
      <c r="C2" s="63"/>
      <c r="D2" s="471"/>
      <c r="E2" s="471"/>
      <c r="F2" s="130"/>
      <c r="G2" s="130"/>
    </row>
    <row r="3" spans="1:7" ht="29.25" customHeight="1">
      <c r="A3" s="130"/>
      <c r="B3" s="63"/>
      <c r="C3" s="63"/>
      <c r="D3" s="472" t="s">
        <v>389</v>
      </c>
      <c r="E3" s="472"/>
      <c r="F3" s="130"/>
      <c r="G3" s="130"/>
    </row>
    <row r="4" spans="1:7" ht="15" customHeight="1">
      <c r="A4" s="130"/>
      <c r="B4" s="62"/>
      <c r="C4" s="62"/>
      <c r="D4" s="64" t="s">
        <v>390</v>
      </c>
      <c r="E4" s="62"/>
      <c r="F4" s="130"/>
      <c r="G4" s="130"/>
    </row>
    <row r="5" spans="1:7" ht="15" customHeight="1">
      <c r="A5" s="130"/>
      <c r="B5" s="62"/>
      <c r="C5" s="62"/>
      <c r="D5" s="64"/>
      <c r="E5" s="62"/>
      <c r="F5" s="130"/>
      <c r="G5" s="130"/>
    </row>
    <row r="6" spans="1:7" ht="15" customHeight="1">
      <c r="A6" s="130"/>
      <c r="B6" s="484" t="s">
        <v>391</v>
      </c>
      <c r="C6" s="484"/>
      <c r="D6" s="484"/>
      <c r="E6" s="484"/>
      <c r="F6" s="130"/>
      <c r="G6" s="130"/>
    </row>
    <row r="7" spans="1:7" ht="12.75" customHeight="1">
      <c r="A7" s="130"/>
      <c r="B7" s="62"/>
      <c r="C7" s="62"/>
      <c r="D7" s="64"/>
      <c r="E7" s="62"/>
      <c r="F7" s="130"/>
      <c r="G7" s="130"/>
    </row>
    <row r="8" spans="1:7" ht="10.5" customHeight="1">
      <c r="A8" s="130"/>
      <c r="B8" s="28"/>
      <c r="C8" s="29"/>
      <c r="D8" s="29"/>
      <c r="E8" s="29"/>
      <c r="F8" s="130"/>
      <c r="G8" s="130"/>
    </row>
    <row r="9" spans="1:7" ht="18.75">
      <c r="A9" s="130"/>
      <c r="B9" s="92" t="s">
        <v>7</v>
      </c>
      <c r="C9" s="489" t="str">
        <f>'Finansiniai duomenys'!C8</f>
        <v>SĮ „Kaišiadorių paslaugos“</v>
      </c>
      <c r="D9" s="489"/>
      <c r="E9" s="489"/>
      <c r="F9" s="130"/>
      <c r="G9" s="130"/>
    </row>
    <row r="10" spans="1:7" ht="12">
      <c r="A10" s="130"/>
      <c r="B10" s="93" t="s">
        <v>10</v>
      </c>
      <c r="C10" s="487" t="str">
        <f>'Finansiniai duomenys'!C9</f>
        <v>Savivaldybės įmonė (SĮ)  </v>
      </c>
      <c r="D10" s="487"/>
      <c r="E10" s="487"/>
      <c r="F10" s="130"/>
      <c r="G10" s="130"/>
    </row>
    <row r="11" spans="1:7" ht="12" customHeight="1" hidden="1">
      <c r="A11" s="130"/>
      <c r="B11" s="93"/>
      <c r="C11" s="150" t="s">
        <v>11</v>
      </c>
      <c r="D11" s="150"/>
      <c r="E11" s="150"/>
      <c r="F11" s="130"/>
      <c r="G11" s="130"/>
    </row>
    <row r="12" spans="1:7" ht="12" customHeight="1" hidden="1">
      <c r="A12" s="130"/>
      <c r="B12" s="93"/>
      <c r="C12" s="150" t="s">
        <v>1</v>
      </c>
      <c r="D12" s="150"/>
      <c r="E12" s="150"/>
      <c r="F12" s="130"/>
      <c r="G12" s="130"/>
    </row>
    <row r="13" spans="1:7" ht="12" customHeight="1" hidden="1">
      <c r="A13" s="130"/>
      <c r="B13" s="93"/>
      <c r="C13" s="150" t="s">
        <v>18</v>
      </c>
      <c r="D13" s="150"/>
      <c r="E13" s="150"/>
      <c r="F13" s="130"/>
      <c r="G13" s="130"/>
    </row>
    <row r="14" spans="1:7" ht="12">
      <c r="A14" s="130"/>
      <c r="B14" s="93" t="s">
        <v>392</v>
      </c>
      <c r="C14" s="487" t="e">
        <f>'Finansiniai duomenys'!#REF!</f>
        <v>#REF!</v>
      </c>
      <c r="D14" s="487"/>
      <c r="E14" s="487"/>
      <c r="F14" s="130"/>
      <c r="G14" s="130"/>
    </row>
    <row r="15" spans="1:7" ht="12" customHeight="1" hidden="1">
      <c r="A15" s="130"/>
      <c r="B15" s="93"/>
      <c r="C15" s="150" t="s">
        <v>12</v>
      </c>
      <c r="D15" s="150"/>
      <c r="E15" s="150"/>
      <c r="F15" s="130"/>
      <c r="G15" s="130"/>
    </row>
    <row r="16" spans="1:7" ht="12" customHeight="1" hidden="1">
      <c r="A16" s="130"/>
      <c r="B16" s="93"/>
      <c r="C16" s="150" t="s">
        <v>15</v>
      </c>
      <c r="D16" s="150"/>
      <c r="E16" s="150"/>
      <c r="F16" s="130"/>
      <c r="G16" s="130"/>
    </row>
    <row r="17" spans="1:7" ht="12" customHeight="1" hidden="1">
      <c r="A17" s="130"/>
      <c r="B17" s="93"/>
      <c r="C17" s="150" t="s">
        <v>19</v>
      </c>
      <c r="D17" s="150"/>
      <c r="E17" s="150"/>
      <c r="F17" s="130"/>
      <c r="G17" s="130"/>
    </row>
    <row r="18" spans="1:7" ht="12" customHeight="1" hidden="1">
      <c r="A18" s="130"/>
      <c r="B18" s="93"/>
      <c r="C18" s="150" t="s">
        <v>22</v>
      </c>
      <c r="D18" s="150"/>
      <c r="E18" s="150"/>
      <c r="F18" s="130"/>
      <c r="G18" s="130"/>
    </row>
    <row r="19" spans="1:7" ht="12" customHeight="1" hidden="1">
      <c r="A19" s="130"/>
      <c r="B19" s="93"/>
      <c r="C19" s="150" t="s">
        <v>24</v>
      </c>
      <c r="D19" s="150"/>
      <c r="E19" s="150"/>
      <c r="F19" s="130"/>
      <c r="G19" s="130"/>
    </row>
    <row r="20" spans="1:7" ht="12" customHeight="1" hidden="1">
      <c r="A20" s="130"/>
      <c r="B20" s="93"/>
      <c r="C20" s="150" t="s">
        <v>28</v>
      </c>
      <c r="D20" s="150"/>
      <c r="E20" s="150"/>
      <c r="F20" s="130"/>
      <c r="G20" s="130"/>
    </row>
    <row r="21" spans="1:7" ht="12" customHeight="1" hidden="1">
      <c r="A21" s="130"/>
      <c r="B21" s="93"/>
      <c r="C21" s="150" t="s">
        <v>32</v>
      </c>
      <c r="D21" s="150"/>
      <c r="E21" s="150"/>
      <c r="F21" s="130"/>
      <c r="G21" s="130"/>
    </row>
    <row r="22" spans="1:7" ht="12" customHeight="1" hidden="1">
      <c r="A22" s="130"/>
      <c r="B22" s="93"/>
      <c r="C22" s="150" t="s">
        <v>35</v>
      </c>
      <c r="D22" s="150"/>
      <c r="E22" s="150"/>
      <c r="F22" s="130"/>
      <c r="G22" s="130"/>
    </row>
    <row r="23" spans="1:7" ht="12" customHeight="1" hidden="1">
      <c r="A23" s="130"/>
      <c r="B23" s="93"/>
      <c r="C23" s="150" t="s">
        <v>39</v>
      </c>
      <c r="D23" s="150"/>
      <c r="E23" s="150"/>
      <c r="F23" s="130"/>
      <c r="G23" s="130"/>
    </row>
    <row r="24" spans="1:7" ht="12" customHeight="1" hidden="1">
      <c r="A24" s="130"/>
      <c r="B24" s="93"/>
      <c r="C24" s="150" t="s">
        <v>45</v>
      </c>
      <c r="D24" s="150"/>
      <c r="E24" s="150"/>
      <c r="F24" s="130"/>
      <c r="G24" s="130"/>
    </row>
    <row r="25" spans="1:7" ht="12" customHeight="1" hidden="1">
      <c r="A25" s="130"/>
      <c r="B25" s="93"/>
      <c r="C25" s="150" t="s">
        <v>49</v>
      </c>
      <c r="D25" s="150"/>
      <c r="E25" s="150"/>
      <c r="F25" s="130"/>
      <c r="G25" s="130"/>
    </row>
    <row r="26" spans="1:7" ht="12" customHeight="1" hidden="1">
      <c r="A26" s="130"/>
      <c r="B26" s="93"/>
      <c r="C26" s="30" t="s">
        <v>53</v>
      </c>
      <c r="D26" s="150"/>
      <c r="E26" s="150"/>
      <c r="F26" s="130"/>
      <c r="G26" s="130"/>
    </row>
    <row r="27" spans="1:7" ht="12">
      <c r="A27" s="130"/>
      <c r="B27" s="71" t="s">
        <v>14</v>
      </c>
      <c r="C27" s="487">
        <f>'Finansiniai duomenys'!C10</f>
        <v>258847030</v>
      </c>
      <c r="D27" s="487"/>
      <c r="E27" s="487"/>
      <c r="F27" s="130"/>
      <c r="G27" s="130"/>
    </row>
    <row r="28" spans="1:7" ht="12">
      <c r="A28" s="130"/>
      <c r="B28" s="71" t="s">
        <v>17</v>
      </c>
      <c r="C28" s="481" t="e">
        <f>'Finansiniai duomenys'!#REF!</f>
        <v>#REF!</v>
      </c>
      <c r="D28" s="481"/>
      <c r="E28" s="481"/>
      <c r="F28" s="130"/>
      <c r="G28" s="130"/>
    </row>
    <row r="29" spans="1:9" ht="12">
      <c r="A29" s="130"/>
      <c r="B29" s="71" t="s">
        <v>21</v>
      </c>
      <c r="C29" s="481" t="e">
        <f>'Finansiniai duomenys'!#REF!</f>
        <v>#REF!</v>
      </c>
      <c r="D29" s="481"/>
      <c r="E29" s="481"/>
      <c r="F29" s="130"/>
      <c r="G29" s="130"/>
      <c r="H29" s="31" t="s">
        <v>27</v>
      </c>
      <c r="I29" s="31"/>
    </row>
    <row r="30" spans="1:9" ht="12">
      <c r="A30" s="130"/>
      <c r="B30" s="71"/>
      <c r="C30" s="481" t="e">
        <f>'Finansiniai duomenys'!#REF!</f>
        <v>#REF!</v>
      </c>
      <c r="D30" s="481"/>
      <c r="E30" s="481"/>
      <c r="F30" s="130"/>
      <c r="G30" s="130"/>
      <c r="H30" s="31" t="s">
        <v>31</v>
      </c>
      <c r="I30" s="31"/>
    </row>
    <row r="31" spans="1:9" ht="12">
      <c r="A31" s="130"/>
      <c r="B31" s="71" t="s">
        <v>26</v>
      </c>
      <c r="C31" s="487" t="str">
        <f>'Finansiniai duomenys'!C14</f>
        <v>Remigijus Liaudinskas</v>
      </c>
      <c r="D31" s="487"/>
      <c r="E31" s="487"/>
      <c r="F31" s="130"/>
      <c r="G31" s="130"/>
      <c r="H31" s="31" t="s">
        <v>34</v>
      </c>
      <c r="I31" s="31"/>
    </row>
    <row r="32" spans="1:9" ht="12">
      <c r="A32" s="130"/>
      <c r="B32" s="71" t="s">
        <v>30</v>
      </c>
      <c r="C32" s="488" t="str">
        <f>'Finansiniai duomenys'!C15</f>
        <v>Virginija Grendienė</v>
      </c>
      <c r="D32" s="488"/>
      <c r="E32" s="488"/>
      <c r="F32" s="130"/>
      <c r="G32" s="130"/>
      <c r="H32" s="31" t="s">
        <v>393</v>
      </c>
      <c r="I32" s="31"/>
    </row>
    <row r="33" spans="1:9" ht="12">
      <c r="A33" s="130"/>
      <c r="B33" s="71"/>
      <c r="C33" s="32"/>
      <c r="D33" s="32"/>
      <c r="E33" s="71"/>
      <c r="F33" s="130"/>
      <c r="G33" s="130"/>
      <c r="H33" s="31" t="s">
        <v>44</v>
      </c>
      <c r="I33" s="31"/>
    </row>
    <row r="34" spans="1:9" ht="12">
      <c r="A34" s="130"/>
      <c r="B34" s="71"/>
      <c r="C34" s="485" t="s">
        <v>37</v>
      </c>
      <c r="D34" s="486"/>
      <c r="E34" s="456"/>
      <c r="F34" s="130"/>
      <c r="G34" s="130"/>
      <c r="H34" s="31" t="s">
        <v>48</v>
      </c>
      <c r="I34" s="31"/>
    </row>
    <row r="35" spans="1:9" ht="12">
      <c r="A35" s="130"/>
      <c r="B35" s="71" t="s">
        <v>41</v>
      </c>
      <c r="C35" s="474" t="s">
        <v>394</v>
      </c>
      <c r="D35" s="474"/>
      <c r="E35" s="72" t="s">
        <v>43</v>
      </c>
      <c r="F35" s="130"/>
      <c r="G35" s="130"/>
      <c r="H35" s="31" t="s">
        <v>52</v>
      </c>
      <c r="I35" s="31"/>
    </row>
    <row r="36" spans="1:9" ht="12">
      <c r="A36" s="130"/>
      <c r="B36" s="94" t="s">
        <v>47</v>
      </c>
      <c r="C36" s="475">
        <f>'Finansiniai duomenys'!C19</f>
        <v>0</v>
      </c>
      <c r="D36" s="476"/>
      <c r="E36" s="127">
        <f>'Finansiniai duomenys'!E19</f>
        <v>0</v>
      </c>
      <c r="F36" s="130"/>
      <c r="G36" s="130"/>
      <c r="H36" s="31" t="s">
        <v>56</v>
      </c>
      <c r="I36" s="31"/>
    </row>
    <row r="37" spans="1:9" ht="12">
      <c r="A37" s="130"/>
      <c r="B37" s="94" t="s">
        <v>51</v>
      </c>
      <c r="C37" s="475">
        <f>'Finansiniai duomenys'!C20</f>
        <v>0</v>
      </c>
      <c r="D37" s="476"/>
      <c r="E37" s="127">
        <f>'Finansiniai duomenys'!E20</f>
        <v>0</v>
      </c>
      <c r="F37" s="130"/>
      <c r="G37" s="130"/>
      <c r="H37" s="31" t="s">
        <v>59</v>
      </c>
      <c r="I37" s="31"/>
    </row>
    <row r="38" spans="1:9" ht="12">
      <c r="A38" s="130"/>
      <c r="B38" s="94" t="s">
        <v>55</v>
      </c>
      <c r="C38" s="475">
        <f>'Finansiniai duomenys'!C26</f>
        <v>0</v>
      </c>
      <c r="D38" s="476"/>
      <c r="E38" s="127">
        <f>'Finansiniai duomenys'!E26</f>
        <v>0</v>
      </c>
      <c r="F38" s="130"/>
      <c r="G38" s="130"/>
      <c r="H38" s="27" t="s">
        <v>62</v>
      </c>
      <c r="I38" s="31"/>
    </row>
    <row r="39" spans="1:8" ht="12">
      <c r="A39" s="130"/>
      <c r="B39" s="94" t="s">
        <v>58</v>
      </c>
      <c r="C39" s="475">
        <f>'Finansiniai duomenys'!C27</f>
        <v>0</v>
      </c>
      <c r="D39" s="476"/>
      <c r="E39" s="127">
        <f>'Finansiniai duomenys'!E27</f>
        <v>0</v>
      </c>
      <c r="F39" s="130"/>
      <c r="G39" s="130"/>
      <c r="H39" s="27" t="s">
        <v>65</v>
      </c>
    </row>
    <row r="40" spans="1:7" ht="12">
      <c r="A40" s="130"/>
      <c r="B40" s="94" t="s">
        <v>61</v>
      </c>
      <c r="C40" s="475">
        <f>'Finansiniai duomenys'!C28</f>
        <v>0</v>
      </c>
      <c r="D40" s="476"/>
      <c r="E40" s="127">
        <f>'Finansiniai duomenys'!E28</f>
        <v>0</v>
      </c>
      <c r="F40" s="130"/>
      <c r="G40" s="130"/>
    </row>
    <row r="41" spans="1:7" ht="12">
      <c r="A41" s="130"/>
      <c r="B41" s="94" t="s">
        <v>75</v>
      </c>
      <c r="C41" s="479" t="s">
        <v>76</v>
      </c>
      <c r="D41" s="480"/>
      <c r="E41" s="73">
        <f>100%-SUM(E36:E40)</f>
        <v>1</v>
      </c>
      <c r="F41" s="130"/>
      <c r="G41" s="130"/>
    </row>
    <row r="42" spans="1:7" ht="12">
      <c r="A42" s="130"/>
      <c r="B42" s="94"/>
      <c r="C42" s="148"/>
      <c r="D42" s="148"/>
      <c r="E42" s="74"/>
      <c r="F42" s="130"/>
      <c r="G42" s="130"/>
    </row>
    <row r="43" spans="1:7" ht="12">
      <c r="A43" s="130"/>
      <c r="B43" s="74" t="s">
        <v>79</v>
      </c>
      <c r="C43" s="477">
        <f>'Finansiniai duomenys'!C31</f>
        <v>1</v>
      </c>
      <c r="D43" s="477"/>
      <c r="E43" s="477"/>
      <c r="F43" s="130"/>
      <c r="G43" s="130"/>
    </row>
    <row r="44" spans="1:7" ht="24">
      <c r="A44" s="130"/>
      <c r="B44" s="95" t="s">
        <v>81</v>
      </c>
      <c r="C44" s="490" t="str">
        <f>'Finansiniai duomenys'!C32</f>
        <v>Kaišiadorių rajono savivaldybė</v>
      </c>
      <c r="D44" s="490"/>
      <c r="E44" s="491"/>
      <c r="F44" s="130"/>
      <c r="G44" s="130"/>
    </row>
    <row r="45" spans="1:7" ht="12">
      <c r="A45" s="130"/>
      <c r="B45" s="71"/>
      <c r="C45" s="148"/>
      <c r="D45" s="148"/>
      <c r="E45" s="74"/>
      <c r="F45" s="130"/>
      <c r="G45" s="130"/>
    </row>
    <row r="46" spans="1:7" ht="24">
      <c r="A46" s="130"/>
      <c r="B46" s="96" t="s">
        <v>84</v>
      </c>
      <c r="C46" s="478" t="e">
        <f>'Finansiniai duomenys'!#REF!</f>
        <v>#REF!</v>
      </c>
      <c r="D46" s="478"/>
      <c r="E46" s="478"/>
      <c r="F46" s="130"/>
      <c r="G46" s="130"/>
    </row>
    <row r="47" spans="1:7" ht="41.25" customHeight="1">
      <c r="A47" s="130"/>
      <c r="B47" s="96" t="s">
        <v>86</v>
      </c>
      <c r="C47" s="482" t="e">
        <f>'Finansiniai duomenys'!#REF!</f>
        <v>#REF!</v>
      </c>
      <c r="D47" s="482"/>
      <c r="E47" s="483"/>
      <c r="F47" s="130"/>
      <c r="G47" s="130"/>
    </row>
    <row r="48" spans="1:7" ht="12">
      <c r="A48" s="130"/>
      <c r="B48" s="71"/>
      <c r="C48" s="148"/>
      <c r="D48" s="148"/>
      <c r="E48" s="74"/>
      <c r="F48" s="130"/>
      <c r="G48" s="130"/>
    </row>
    <row r="49" spans="1:8" ht="24" customHeight="1">
      <c r="A49" s="130"/>
      <c r="B49" s="71"/>
      <c r="C49" s="473" t="s">
        <v>89</v>
      </c>
      <c r="D49" s="473"/>
      <c r="E49" s="416"/>
      <c r="F49" s="130"/>
      <c r="G49" s="130"/>
      <c r="H49" s="33"/>
    </row>
    <row r="50" spans="1:12" s="33" customFormat="1" ht="12" customHeight="1">
      <c r="A50" s="131"/>
      <c r="B50" s="147"/>
      <c r="C50" s="467"/>
      <c r="D50" s="467"/>
      <c r="E50" s="418"/>
      <c r="F50" s="131"/>
      <c r="G50" s="131"/>
      <c r="H50" s="27"/>
      <c r="K50" s="27"/>
      <c r="L50" s="27"/>
    </row>
    <row r="51" spans="1:7" ht="12" customHeight="1">
      <c r="A51" s="130"/>
      <c r="B51" s="83"/>
      <c r="C51" s="468" t="s">
        <v>93</v>
      </c>
      <c r="D51" s="468"/>
      <c r="E51" s="433"/>
      <c r="F51" s="130"/>
      <c r="G51" s="130"/>
    </row>
    <row r="52" spans="1:7" ht="12">
      <c r="A52" s="130"/>
      <c r="B52" s="83"/>
      <c r="C52" s="469" t="s">
        <v>95</v>
      </c>
      <c r="D52" s="469"/>
      <c r="E52" s="435"/>
      <c r="F52" s="130"/>
      <c r="G52" s="130"/>
    </row>
    <row r="53" spans="1:7" ht="12.75" thickBot="1">
      <c r="A53" s="130"/>
      <c r="B53" s="97" t="s">
        <v>97</v>
      </c>
      <c r="C53" s="34" t="s">
        <v>395</v>
      </c>
      <c r="D53" s="34"/>
      <c r="E53" s="34" t="s">
        <v>396</v>
      </c>
      <c r="F53" s="130"/>
      <c r="G53" s="130"/>
    </row>
    <row r="54" spans="1:7" ht="12">
      <c r="A54" s="130"/>
      <c r="B54" s="98" t="s">
        <v>99</v>
      </c>
      <c r="C54" s="1"/>
      <c r="D54" s="35"/>
      <c r="E54" s="79"/>
      <c r="F54" s="130"/>
      <c r="G54" s="130"/>
    </row>
    <row r="55" spans="1:8" ht="12">
      <c r="A55" s="130"/>
      <c r="B55" s="98" t="s">
        <v>101</v>
      </c>
      <c r="C55" s="2"/>
      <c r="D55" s="36"/>
      <c r="E55" s="80"/>
      <c r="F55" s="130"/>
      <c r="G55" s="130"/>
      <c r="H55" s="37"/>
    </row>
    <row r="56" spans="1:12" s="37" customFormat="1" ht="12">
      <c r="A56" s="132"/>
      <c r="B56" s="99" t="s">
        <v>103</v>
      </c>
      <c r="C56" s="38">
        <f>+C54-C55</f>
        <v>0</v>
      </c>
      <c r="D56" s="39"/>
      <c r="E56" s="77">
        <f>+E54-E55</f>
        <v>0</v>
      </c>
      <c r="F56" s="132"/>
      <c r="G56" s="132"/>
      <c r="K56" s="27"/>
      <c r="L56" s="27"/>
    </row>
    <row r="57" spans="1:12" s="37" customFormat="1" ht="12">
      <c r="A57" s="132"/>
      <c r="B57" s="98" t="s">
        <v>105</v>
      </c>
      <c r="C57" s="6"/>
      <c r="D57" s="36"/>
      <c r="E57" s="128"/>
      <c r="F57" s="132"/>
      <c r="G57" s="132"/>
      <c r="H57" s="27"/>
      <c r="K57" s="27"/>
      <c r="L57" s="27"/>
    </row>
    <row r="58" spans="1:8" ht="12">
      <c r="A58" s="130"/>
      <c r="B58" s="98" t="s">
        <v>107</v>
      </c>
      <c r="C58" s="3"/>
      <c r="D58" s="36"/>
      <c r="E58" s="11"/>
      <c r="F58" s="130"/>
      <c r="G58" s="130"/>
      <c r="H58" s="37"/>
    </row>
    <row r="59" spans="1:12" s="37" customFormat="1" ht="12">
      <c r="A59" s="132"/>
      <c r="B59" s="99" t="s">
        <v>109</v>
      </c>
      <c r="C59" s="38">
        <f>+C56-C57-C58</f>
        <v>0</v>
      </c>
      <c r="D59" s="39"/>
      <c r="E59" s="77">
        <f>+E56-E57-E58</f>
        <v>0</v>
      </c>
      <c r="F59" s="132"/>
      <c r="G59" s="132"/>
      <c r="K59" s="27"/>
      <c r="L59" s="27"/>
    </row>
    <row r="60" spans="1:12" s="37" customFormat="1" ht="12">
      <c r="A60" s="132"/>
      <c r="B60" s="98" t="s">
        <v>111</v>
      </c>
      <c r="C60" s="1"/>
      <c r="D60" s="39"/>
      <c r="E60" s="129"/>
      <c r="F60" s="132"/>
      <c r="G60" s="132"/>
      <c r="H60" s="27"/>
      <c r="K60" s="40"/>
      <c r="L60" s="41"/>
    </row>
    <row r="61" spans="1:7" ht="12">
      <c r="A61" s="130"/>
      <c r="B61" s="98" t="s">
        <v>113</v>
      </c>
      <c r="C61" s="3"/>
      <c r="D61" s="39"/>
      <c r="E61" s="81"/>
      <c r="F61" s="130"/>
      <c r="G61" s="130"/>
    </row>
    <row r="62" spans="1:7" ht="12">
      <c r="A62" s="130"/>
      <c r="B62" s="98" t="s">
        <v>115</v>
      </c>
      <c r="C62" s="42">
        <f>C63-C64</f>
        <v>0</v>
      </c>
      <c r="D62" s="39"/>
      <c r="E62" s="78">
        <f>E63-E64</f>
        <v>0</v>
      </c>
      <c r="F62" s="130"/>
      <c r="G62" s="130"/>
    </row>
    <row r="63" spans="1:7" ht="12">
      <c r="A63" s="130"/>
      <c r="B63" s="100" t="s">
        <v>117</v>
      </c>
      <c r="C63" s="1"/>
      <c r="D63" s="36"/>
      <c r="E63" s="79"/>
      <c r="F63" s="130"/>
      <c r="G63" s="130"/>
    </row>
    <row r="64" spans="1:8" ht="12">
      <c r="A64" s="130"/>
      <c r="B64" s="100" t="s">
        <v>119</v>
      </c>
      <c r="C64" s="2"/>
      <c r="D64" s="36"/>
      <c r="E64" s="80"/>
      <c r="F64" s="130"/>
      <c r="G64" s="130"/>
      <c r="H64" s="37"/>
    </row>
    <row r="65" spans="1:12" s="37" customFormat="1" ht="12">
      <c r="A65" s="132"/>
      <c r="B65" s="99" t="s">
        <v>121</v>
      </c>
      <c r="C65" s="38">
        <f>+C59+C60+C61+C62</f>
        <v>0</v>
      </c>
      <c r="D65" s="39"/>
      <c r="E65" s="77">
        <f>+E59+E60+E61+E62</f>
        <v>0</v>
      </c>
      <c r="F65" s="132"/>
      <c r="G65" s="132"/>
      <c r="H65" s="27"/>
      <c r="K65" s="27"/>
      <c r="L65" s="27"/>
    </row>
    <row r="66" spans="1:8" ht="12">
      <c r="A66" s="130"/>
      <c r="B66" s="98" t="s">
        <v>123</v>
      </c>
      <c r="C66" s="3"/>
      <c r="D66" s="39"/>
      <c r="E66" s="81"/>
      <c r="F66" s="130"/>
      <c r="G66" s="130"/>
      <c r="H66" s="37"/>
    </row>
    <row r="67" spans="1:12" s="37" customFormat="1" ht="12">
      <c r="A67" s="132"/>
      <c r="B67" s="99" t="s">
        <v>125</v>
      </c>
      <c r="C67" s="38">
        <f>C65-C66</f>
        <v>0</v>
      </c>
      <c r="D67" s="39"/>
      <c r="E67" s="77">
        <f>E65-E66</f>
        <v>0</v>
      </c>
      <c r="F67" s="132"/>
      <c r="G67" s="132"/>
      <c r="H67" s="27"/>
      <c r="K67" s="27"/>
      <c r="L67" s="27"/>
    </row>
    <row r="68" spans="1:12" s="37" customFormat="1" ht="24">
      <c r="A68" s="132"/>
      <c r="B68" s="101" t="s">
        <v>397</v>
      </c>
      <c r="C68" s="53"/>
      <c r="D68" s="39"/>
      <c r="E68" s="82"/>
      <c r="F68" s="132"/>
      <c r="G68" s="132"/>
      <c r="H68" s="27"/>
      <c r="K68" s="27"/>
      <c r="L68" s="27"/>
    </row>
    <row r="69" spans="1:7" ht="16.5" customHeight="1">
      <c r="A69" s="130"/>
      <c r="B69" s="83"/>
      <c r="C69" s="39"/>
      <c r="D69" s="39"/>
      <c r="E69" s="83"/>
      <c r="F69" s="130"/>
      <c r="G69" s="130"/>
    </row>
    <row r="70" spans="1:7" ht="12.75" thickBot="1">
      <c r="A70" s="130"/>
      <c r="B70" s="97" t="s">
        <v>129</v>
      </c>
      <c r="C70" s="43">
        <v>42369</v>
      </c>
      <c r="D70" s="34"/>
      <c r="E70" s="43">
        <v>42735</v>
      </c>
      <c r="F70" s="130"/>
      <c r="G70" s="130"/>
    </row>
    <row r="71" spans="1:7" ht="12">
      <c r="A71" s="130"/>
      <c r="B71" s="102" t="s">
        <v>131</v>
      </c>
      <c r="C71" s="1"/>
      <c r="D71" s="39"/>
      <c r="E71" s="75"/>
      <c r="F71" s="130"/>
      <c r="G71" s="130"/>
    </row>
    <row r="72" spans="1:7" ht="12">
      <c r="A72" s="130"/>
      <c r="B72" s="102" t="s">
        <v>133</v>
      </c>
      <c r="C72" s="4"/>
      <c r="D72" s="39"/>
      <c r="E72" s="86"/>
      <c r="F72" s="130"/>
      <c r="G72" s="130"/>
    </row>
    <row r="73" spans="1:7" ht="12">
      <c r="A73" s="130"/>
      <c r="B73" s="102" t="s">
        <v>135</v>
      </c>
      <c r="C73" s="4"/>
      <c r="D73" s="39"/>
      <c r="E73" s="86"/>
      <c r="F73" s="130"/>
      <c r="G73" s="130"/>
    </row>
    <row r="74" spans="1:7" ht="12">
      <c r="A74" s="130"/>
      <c r="B74" s="102" t="s">
        <v>137</v>
      </c>
      <c r="C74" s="4"/>
      <c r="D74" s="39"/>
      <c r="E74" s="86"/>
      <c r="F74" s="130"/>
      <c r="G74" s="130"/>
    </row>
    <row r="75" spans="1:8" ht="12">
      <c r="A75" s="130"/>
      <c r="B75" s="102" t="s">
        <v>398</v>
      </c>
      <c r="C75" s="2"/>
      <c r="D75" s="39"/>
      <c r="E75" s="76"/>
      <c r="F75" s="130"/>
      <c r="G75" s="130"/>
      <c r="H75" s="37"/>
    </row>
    <row r="76" spans="1:12" s="37" customFormat="1" ht="12">
      <c r="A76" s="132"/>
      <c r="B76" s="103" t="s">
        <v>139</v>
      </c>
      <c r="C76" s="44">
        <f>SUM(C71:C75)</f>
        <v>0</v>
      </c>
      <c r="D76" s="39"/>
      <c r="E76" s="84">
        <f>SUM(E71:E75)</f>
        <v>0</v>
      </c>
      <c r="F76" s="132"/>
      <c r="G76" s="132"/>
      <c r="H76" s="27"/>
      <c r="K76" s="27"/>
      <c r="L76" s="27"/>
    </row>
    <row r="77" spans="1:7" ht="7.5" customHeight="1">
      <c r="A77" s="130"/>
      <c r="B77" s="83"/>
      <c r="C77" s="45"/>
      <c r="D77" s="46"/>
      <c r="E77" s="85"/>
      <c r="F77" s="130"/>
      <c r="G77" s="130"/>
    </row>
    <row r="78" spans="1:7" ht="11.25" customHeight="1">
      <c r="A78" s="130"/>
      <c r="B78" s="104" t="s">
        <v>399</v>
      </c>
      <c r="C78" s="1"/>
      <c r="D78" s="46"/>
      <c r="E78" s="79"/>
      <c r="F78" s="130"/>
      <c r="G78" s="130"/>
    </row>
    <row r="79" spans="1:7" ht="12">
      <c r="A79" s="130"/>
      <c r="B79" s="105" t="s">
        <v>144</v>
      </c>
      <c r="C79" s="4"/>
      <c r="D79" s="46"/>
      <c r="E79" s="12"/>
      <c r="F79" s="130"/>
      <c r="G79" s="130"/>
    </row>
    <row r="80" spans="1:7" ht="12">
      <c r="A80" s="130"/>
      <c r="B80" s="106" t="s">
        <v>146</v>
      </c>
      <c r="C80" s="4"/>
      <c r="D80" s="46"/>
      <c r="E80" s="12"/>
      <c r="F80" s="130"/>
      <c r="G80" s="130"/>
    </row>
    <row r="81" spans="1:8" ht="12">
      <c r="A81" s="130"/>
      <c r="B81" s="106" t="s">
        <v>148</v>
      </c>
      <c r="C81" s="2"/>
      <c r="D81" s="46"/>
      <c r="E81" s="80"/>
      <c r="F81" s="130"/>
      <c r="G81" s="130"/>
      <c r="H81" s="37"/>
    </row>
    <row r="82" spans="1:12" s="37" customFormat="1" ht="10.5" customHeight="1">
      <c r="A82" s="132"/>
      <c r="B82" s="103" t="s">
        <v>150</v>
      </c>
      <c r="C82" s="44">
        <f>SUM(C78:C81)</f>
        <v>0</v>
      </c>
      <c r="D82" s="39"/>
      <c r="E82" s="84">
        <f>SUM(E78:E81)</f>
        <v>0</v>
      </c>
      <c r="F82" s="132"/>
      <c r="G82" s="132"/>
      <c r="K82" s="27"/>
      <c r="L82" s="27"/>
    </row>
    <row r="83" spans="1:12" s="37" customFormat="1" ht="10.5" customHeight="1">
      <c r="A83" s="132"/>
      <c r="B83" s="103"/>
      <c r="C83" s="44"/>
      <c r="D83" s="39"/>
      <c r="E83" s="84"/>
      <c r="F83" s="132"/>
      <c r="G83" s="132"/>
      <c r="K83" s="27"/>
      <c r="L83" s="27"/>
    </row>
    <row r="84" spans="1:12" s="37" customFormat="1" ht="10.5" customHeight="1">
      <c r="A84" s="132"/>
      <c r="B84" s="103" t="s">
        <v>153</v>
      </c>
      <c r="C84" s="4"/>
      <c r="D84" s="39"/>
      <c r="E84" s="86"/>
      <c r="F84" s="132"/>
      <c r="G84" s="132"/>
      <c r="K84" s="27"/>
      <c r="L84" s="27"/>
    </row>
    <row r="85" spans="1:12" s="37" customFormat="1" ht="10.5" customHeight="1">
      <c r="A85" s="132"/>
      <c r="B85" s="103"/>
      <c r="C85" s="44"/>
      <c r="D85" s="39"/>
      <c r="E85" s="84"/>
      <c r="F85" s="132"/>
      <c r="G85" s="132"/>
      <c r="K85" s="27"/>
      <c r="L85" s="27"/>
    </row>
    <row r="86" spans="1:12" s="37" customFormat="1" ht="12">
      <c r="A86" s="132"/>
      <c r="B86" s="103" t="s">
        <v>156</v>
      </c>
      <c r="C86" s="4"/>
      <c r="D86" s="39"/>
      <c r="E86" s="12"/>
      <c r="F86" s="132"/>
      <c r="G86" s="132"/>
      <c r="H86" s="27"/>
      <c r="K86" s="27"/>
      <c r="L86" s="27"/>
    </row>
    <row r="87" spans="1:8" ht="7.5" customHeight="1">
      <c r="A87" s="130"/>
      <c r="B87" s="83"/>
      <c r="C87" s="45"/>
      <c r="D87" s="39"/>
      <c r="E87" s="85"/>
      <c r="F87" s="130"/>
      <c r="G87" s="130"/>
      <c r="H87" s="37"/>
    </row>
    <row r="88" spans="1:12" s="37" customFormat="1" ht="12">
      <c r="A88" s="132"/>
      <c r="B88" s="107" t="s">
        <v>159</v>
      </c>
      <c r="C88" s="44">
        <f>SUM(C76,C82,C84,C86)</f>
        <v>0</v>
      </c>
      <c r="D88" s="39"/>
      <c r="E88" s="84">
        <f>SUM(E76,E82,E84,E86)</f>
        <v>0</v>
      </c>
      <c r="F88" s="132"/>
      <c r="G88" s="132"/>
      <c r="H88" s="27"/>
      <c r="K88" s="27"/>
      <c r="L88" s="27"/>
    </row>
    <row r="89" spans="1:8" ht="12">
      <c r="A89" s="130"/>
      <c r="B89" s="108"/>
      <c r="C89" s="45"/>
      <c r="D89" s="39"/>
      <c r="E89" s="85"/>
      <c r="F89" s="130"/>
      <c r="G89" s="130"/>
      <c r="H89" s="37"/>
    </row>
    <row r="90" spans="1:12" s="37" customFormat="1" ht="24.75" customHeight="1">
      <c r="A90" s="132"/>
      <c r="B90" s="109" t="s">
        <v>162</v>
      </c>
      <c r="C90" s="4"/>
      <c r="D90" s="39"/>
      <c r="E90" s="86"/>
      <c r="F90" s="132"/>
      <c r="G90" s="132"/>
      <c r="K90" s="27"/>
      <c r="L90" s="27"/>
    </row>
    <row r="91" spans="1:12" s="37" customFormat="1" ht="12">
      <c r="A91" s="132"/>
      <c r="B91" s="110" t="s">
        <v>164</v>
      </c>
      <c r="C91" s="4"/>
      <c r="D91" s="36"/>
      <c r="E91" s="12"/>
      <c r="F91" s="132"/>
      <c r="G91" s="132"/>
      <c r="K91" s="27"/>
      <c r="L91" s="27"/>
    </row>
    <row r="92" spans="1:12" s="37" customFormat="1" ht="24">
      <c r="A92" s="132"/>
      <c r="B92" s="109" t="s">
        <v>166</v>
      </c>
      <c r="C92" s="4"/>
      <c r="D92" s="39"/>
      <c r="E92" s="86"/>
      <c r="F92" s="132"/>
      <c r="G92" s="132"/>
      <c r="K92" s="27"/>
      <c r="L92" s="27"/>
    </row>
    <row r="93" spans="1:12" s="37" customFormat="1" ht="12">
      <c r="A93" s="132"/>
      <c r="B93" s="109" t="s">
        <v>168</v>
      </c>
      <c r="C93" s="4"/>
      <c r="D93" s="39"/>
      <c r="E93" s="86"/>
      <c r="F93" s="132"/>
      <c r="G93" s="132"/>
      <c r="K93" s="27"/>
      <c r="L93" s="27"/>
    </row>
    <row r="94" spans="1:12" s="37" customFormat="1" ht="12">
      <c r="A94" s="132"/>
      <c r="B94" s="109" t="s">
        <v>172</v>
      </c>
      <c r="C94" s="4"/>
      <c r="D94" s="39"/>
      <c r="E94" s="86"/>
      <c r="F94" s="132"/>
      <c r="G94" s="132"/>
      <c r="K94" s="27"/>
      <c r="L94" s="27"/>
    </row>
    <row r="95" spans="1:12" s="37" customFormat="1" ht="12">
      <c r="A95" s="132"/>
      <c r="B95" s="109" t="s">
        <v>174</v>
      </c>
      <c r="C95" s="4"/>
      <c r="D95" s="39"/>
      <c r="E95" s="86"/>
      <c r="F95" s="132"/>
      <c r="G95" s="132"/>
      <c r="K95" s="27"/>
      <c r="L95" s="27"/>
    </row>
    <row r="96" spans="1:12" s="37" customFormat="1" ht="12">
      <c r="A96" s="132"/>
      <c r="B96" s="110" t="s">
        <v>176</v>
      </c>
      <c r="C96" s="4"/>
      <c r="D96" s="39"/>
      <c r="E96" s="86"/>
      <c r="F96" s="132"/>
      <c r="G96" s="132"/>
      <c r="K96" s="27"/>
      <c r="L96" s="27"/>
    </row>
    <row r="97" spans="1:12" s="37" customFormat="1" ht="12">
      <c r="A97" s="132"/>
      <c r="B97" s="109" t="s">
        <v>178</v>
      </c>
      <c r="C97" s="4"/>
      <c r="D97" s="39"/>
      <c r="E97" s="86"/>
      <c r="F97" s="132"/>
      <c r="G97" s="130"/>
      <c r="K97" s="27"/>
      <c r="L97" s="27"/>
    </row>
    <row r="98" spans="1:12" s="37" customFormat="1" ht="37.5" customHeight="1">
      <c r="A98" s="132"/>
      <c r="B98" s="109" t="s">
        <v>400</v>
      </c>
      <c r="C98" s="11"/>
      <c r="D98" s="36"/>
      <c r="E98" s="76"/>
      <c r="F98" s="132"/>
      <c r="G98" s="130"/>
      <c r="K98" s="27"/>
      <c r="L98" s="27"/>
    </row>
    <row r="99" spans="1:12" s="37" customFormat="1" ht="12">
      <c r="A99" s="132"/>
      <c r="B99" s="99" t="s">
        <v>180</v>
      </c>
      <c r="C99" s="44">
        <f>SUM(C90,C92:C95,C97:C97)</f>
        <v>0</v>
      </c>
      <c r="D99" s="39"/>
      <c r="E99" s="84">
        <f>SUM(E90,E92:E95,E97:E97)</f>
        <v>0</v>
      </c>
      <c r="F99" s="132"/>
      <c r="G99" s="132"/>
      <c r="H99" s="27"/>
      <c r="K99" s="27"/>
      <c r="L99" s="27"/>
    </row>
    <row r="100" spans="1:8" ht="7.5" customHeight="1">
      <c r="A100" s="130"/>
      <c r="B100" s="98"/>
      <c r="C100" s="45"/>
      <c r="D100" s="39"/>
      <c r="E100" s="85"/>
      <c r="F100" s="130"/>
      <c r="G100" s="130"/>
      <c r="H100" s="37"/>
    </row>
    <row r="101" spans="1:12" s="37" customFormat="1" ht="12">
      <c r="A101" s="132"/>
      <c r="B101" s="99" t="s">
        <v>183</v>
      </c>
      <c r="C101" s="4"/>
      <c r="D101" s="39"/>
      <c r="E101" s="86"/>
      <c r="F101" s="132"/>
      <c r="G101" s="132"/>
      <c r="K101" s="27"/>
      <c r="L101" s="27"/>
    </row>
    <row r="102" spans="1:12" s="37" customFormat="1" ht="12">
      <c r="A102" s="132"/>
      <c r="B102" s="99"/>
      <c r="C102" s="45"/>
      <c r="D102" s="39"/>
      <c r="E102" s="85"/>
      <c r="F102" s="132"/>
      <c r="G102" s="132"/>
      <c r="K102" s="27"/>
      <c r="L102" s="27"/>
    </row>
    <row r="103" spans="1:12" s="37" customFormat="1" ht="12">
      <c r="A103" s="132"/>
      <c r="B103" s="99" t="s">
        <v>401</v>
      </c>
      <c r="C103" s="5"/>
      <c r="D103" s="36"/>
      <c r="E103" s="11"/>
      <c r="F103" s="132"/>
      <c r="G103" s="132"/>
      <c r="H103" s="27"/>
      <c r="K103" s="27"/>
      <c r="L103" s="27"/>
    </row>
    <row r="104" spans="1:7" ht="7.5" customHeight="1">
      <c r="A104" s="130"/>
      <c r="B104" s="98"/>
      <c r="C104" s="45"/>
      <c r="D104" s="39"/>
      <c r="E104" s="85"/>
      <c r="F104" s="130"/>
      <c r="G104" s="130"/>
    </row>
    <row r="105" spans="1:7" ht="12">
      <c r="A105" s="130"/>
      <c r="B105" s="100" t="s">
        <v>402</v>
      </c>
      <c r="C105" s="12"/>
      <c r="D105" s="36"/>
      <c r="E105" s="86"/>
      <c r="F105" s="130"/>
      <c r="G105" s="130"/>
    </row>
    <row r="106" spans="1:7" ht="12">
      <c r="A106" s="130"/>
      <c r="B106" s="111" t="s">
        <v>191</v>
      </c>
      <c r="C106" s="4"/>
      <c r="D106" s="36"/>
      <c r="E106" s="12"/>
      <c r="F106" s="130"/>
      <c r="G106" s="130"/>
    </row>
    <row r="107" spans="1:7" ht="12">
      <c r="A107" s="130"/>
      <c r="B107" s="100" t="s">
        <v>403</v>
      </c>
      <c r="C107" s="12"/>
      <c r="D107" s="36"/>
      <c r="E107" s="12"/>
      <c r="F107" s="130"/>
      <c r="G107" s="130"/>
    </row>
    <row r="108" spans="1:7" ht="12">
      <c r="A108" s="130"/>
      <c r="B108" s="111" t="s">
        <v>195</v>
      </c>
      <c r="C108" s="4"/>
      <c r="D108" s="46"/>
      <c r="E108" s="12"/>
      <c r="F108" s="130"/>
      <c r="G108" s="130"/>
    </row>
    <row r="109" spans="1:8" ht="12">
      <c r="A109" s="130"/>
      <c r="B109" s="112" t="s">
        <v>197</v>
      </c>
      <c r="C109" s="4"/>
      <c r="D109" s="46"/>
      <c r="E109" s="12"/>
      <c r="F109" s="130"/>
      <c r="G109" s="130"/>
      <c r="H109" s="37"/>
    </row>
    <row r="110" spans="1:12" s="37" customFormat="1" ht="12">
      <c r="A110" s="132"/>
      <c r="B110" s="99" t="s">
        <v>404</v>
      </c>
      <c r="C110" s="44">
        <f>SUM(C105,C107)</f>
        <v>0</v>
      </c>
      <c r="D110" s="39"/>
      <c r="E110" s="84">
        <f>SUM(E105,E107)</f>
        <v>0</v>
      </c>
      <c r="F110" s="132"/>
      <c r="G110" s="132"/>
      <c r="K110" s="27"/>
      <c r="L110" s="27"/>
    </row>
    <row r="111" spans="1:12" s="37" customFormat="1" ht="12">
      <c r="A111" s="132"/>
      <c r="B111" s="99"/>
      <c r="C111" s="44"/>
      <c r="D111" s="39"/>
      <c r="E111" s="84"/>
      <c r="F111" s="132"/>
      <c r="G111" s="132"/>
      <c r="K111" s="27"/>
      <c r="L111" s="27"/>
    </row>
    <row r="112" spans="1:12" s="37" customFormat="1" ht="12">
      <c r="A112" s="132"/>
      <c r="B112" s="99" t="s">
        <v>202</v>
      </c>
      <c r="C112" s="4"/>
      <c r="D112" s="39"/>
      <c r="E112" s="86"/>
      <c r="F112" s="132"/>
      <c r="G112" s="132"/>
      <c r="K112" s="27"/>
      <c r="L112" s="27"/>
    </row>
    <row r="113" spans="1:12" s="37" customFormat="1" ht="7.5" customHeight="1">
      <c r="A113" s="132"/>
      <c r="B113" s="99"/>
      <c r="C113" s="44"/>
      <c r="D113" s="39"/>
      <c r="E113" s="84"/>
      <c r="F113" s="132"/>
      <c r="G113" s="132"/>
      <c r="K113" s="27"/>
      <c r="L113" s="27"/>
    </row>
    <row r="114" spans="1:12" s="37" customFormat="1" ht="12">
      <c r="A114" s="132"/>
      <c r="B114" s="99" t="s">
        <v>205</v>
      </c>
      <c r="C114" s="14"/>
      <c r="D114" s="39"/>
      <c r="E114" s="86"/>
      <c r="F114" s="132"/>
      <c r="G114" s="132"/>
      <c r="H114" s="27"/>
      <c r="K114" s="27"/>
      <c r="L114" s="27"/>
    </row>
    <row r="115" spans="1:8" ht="7.5" customHeight="1">
      <c r="A115" s="130"/>
      <c r="B115" s="83"/>
      <c r="C115" s="45"/>
      <c r="D115" s="39"/>
      <c r="E115" s="85"/>
      <c r="F115" s="130"/>
      <c r="G115" s="130"/>
      <c r="H115" s="37"/>
    </row>
    <row r="116" spans="1:12" s="37" customFormat="1" ht="12">
      <c r="A116" s="132"/>
      <c r="B116" s="99" t="s">
        <v>208</v>
      </c>
      <c r="C116" s="44">
        <f>SUM(C99,C101,C103,C110,C112,C114)</f>
        <v>0</v>
      </c>
      <c r="D116" s="39"/>
      <c r="E116" s="84">
        <f>SUM(E99,E101,E103,E110,E112,E114)</f>
        <v>0</v>
      </c>
      <c r="F116" s="132"/>
      <c r="G116" s="132"/>
      <c r="K116" s="27"/>
      <c r="L116" s="27"/>
    </row>
    <row r="117" spans="1:12" s="37" customFormat="1" ht="12">
      <c r="A117" s="132"/>
      <c r="B117" s="99"/>
      <c r="C117" s="47"/>
      <c r="D117" s="39"/>
      <c r="E117" s="87"/>
      <c r="F117" s="132"/>
      <c r="G117" s="132"/>
      <c r="K117" s="27"/>
      <c r="L117" s="27"/>
    </row>
    <row r="118" spans="1:12" s="37" customFormat="1" ht="12">
      <c r="A118" s="132"/>
      <c r="B118" s="99" t="s">
        <v>211</v>
      </c>
      <c r="C118" s="48" t="str">
        <f>IF(ROUND((C88-C116)/2,1)=0,"Balansas",C88-C116)</f>
        <v>Balansas</v>
      </c>
      <c r="D118" s="39"/>
      <c r="E118" s="88" t="str">
        <f>IF(ROUND((E88-E116)/2,1)=0,"Balansas",E88-E116)</f>
        <v>Balansas</v>
      </c>
      <c r="F118" s="132"/>
      <c r="G118" s="132"/>
      <c r="H118" s="27"/>
      <c r="K118" s="27"/>
      <c r="L118" s="27"/>
    </row>
    <row r="119" spans="1:7" ht="12">
      <c r="A119" s="130"/>
      <c r="B119" s="83"/>
      <c r="C119" s="39"/>
      <c r="D119" s="39"/>
      <c r="E119" s="83"/>
      <c r="F119" s="130"/>
      <c r="G119" s="130"/>
    </row>
    <row r="120" spans="1:7" ht="12">
      <c r="A120" s="130"/>
      <c r="B120" s="83"/>
      <c r="C120" s="39"/>
      <c r="D120" s="39"/>
      <c r="E120" s="83"/>
      <c r="F120" s="130"/>
      <c r="G120" s="130"/>
    </row>
    <row r="121" spans="1:7" ht="12">
      <c r="A121" s="130"/>
      <c r="B121" s="113" t="s">
        <v>214</v>
      </c>
      <c r="C121" s="54"/>
      <c r="D121" s="36"/>
      <c r="E121" s="89"/>
      <c r="F121" s="130"/>
      <c r="G121" s="130"/>
    </row>
    <row r="122" spans="1:7" ht="12">
      <c r="A122" s="130"/>
      <c r="B122" s="83"/>
      <c r="C122" s="39"/>
      <c r="D122" s="39"/>
      <c r="E122" s="83"/>
      <c r="F122" s="130"/>
      <c r="G122" s="130"/>
    </row>
    <row r="123" spans="1:7" ht="12">
      <c r="A123" s="130"/>
      <c r="B123" s="98"/>
      <c r="C123" s="39"/>
      <c r="D123" s="39"/>
      <c r="E123" s="83"/>
      <c r="F123" s="130"/>
      <c r="G123" s="130"/>
    </row>
    <row r="124" spans="1:7" ht="12.75" thickBot="1">
      <c r="A124" s="130"/>
      <c r="B124" s="97" t="s">
        <v>218</v>
      </c>
      <c r="C124" s="34" t="str">
        <f>C53</f>
        <v>2015 metai</v>
      </c>
      <c r="D124" s="34"/>
      <c r="E124" s="34" t="str">
        <f>E53</f>
        <v>2016 metai</v>
      </c>
      <c r="F124" s="130"/>
      <c r="G124" s="130"/>
    </row>
    <row r="125" spans="1:7" ht="12">
      <c r="A125" s="130"/>
      <c r="B125" s="114" t="s">
        <v>405</v>
      </c>
      <c r="C125" s="60" t="s">
        <v>406</v>
      </c>
      <c r="D125" s="49"/>
      <c r="E125" s="90"/>
      <c r="F125" s="130"/>
      <c r="G125" s="130"/>
    </row>
    <row r="126" spans="1:7" ht="12">
      <c r="A126" s="130"/>
      <c r="B126" s="115"/>
      <c r="C126" s="49"/>
      <c r="D126" s="49"/>
      <c r="E126" s="49"/>
      <c r="F126" s="130"/>
      <c r="G126" s="130"/>
    </row>
    <row r="127" spans="1:7" ht="24">
      <c r="A127" s="130"/>
      <c r="B127" s="116" t="s">
        <v>220</v>
      </c>
      <c r="C127" s="4"/>
      <c r="D127" s="39"/>
      <c r="E127" s="86"/>
      <c r="F127" s="130"/>
      <c r="G127" s="130"/>
    </row>
    <row r="128" spans="1:7" ht="9" customHeight="1">
      <c r="A128" s="130"/>
      <c r="B128" s="83"/>
      <c r="C128" s="45"/>
      <c r="D128" s="50"/>
      <c r="E128" s="85"/>
      <c r="F128" s="130"/>
      <c r="G128" s="130"/>
    </row>
    <row r="129" spans="1:7" ht="24">
      <c r="A129" s="130"/>
      <c r="B129" s="117" t="s">
        <v>227</v>
      </c>
      <c r="C129" s="14"/>
      <c r="D129" s="36"/>
      <c r="E129" s="86"/>
      <c r="F129" s="130"/>
      <c r="G129" s="130"/>
    </row>
    <row r="130" spans="1:7" ht="12">
      <c r="A130" s="130"/>
      <c r="B130" s="83"/>
      <c r="C130" s="50"/>
      <c r="D130" s="50"/>
      <c r="E130" s="10"/>
      <c r="F130" s="130"/>
      <c r="G130" s="130"/>
    </row>
    <row r="131" spans="1:7" ht="12.75" thickBot="1">
      <c r="A131" s="130"/>
      <c r="B131" s="97" t="s">
        <v>237</v>
      </c>
      <c r="C131" s="34" t="str">
        <f>C53</f>
        <v>2015 metai</v>
      </c>
      <c r="D131" s="34"/>
      <c r="E131" s="34" t="str">
        <f>E53</f>
        <v>2016 metai</v>
      </c>
      <c r="F131" s="130"/>
      <c r="G131" s="130"/>
    </row>
    <row r="132" spans="1:7" ht="12">
      <c r="A132" s="130"/>
      <c r="B132" s="118" t="s">
        <v>239</v>
      </c>
      <c r="C132" s="4"/>
      <c r="D132" s="35"/>
      <c r="E132" s="12"/>
      <c r="F132" s="130"/>
      <c r="G132" s="130"/>
    </row>
    <row r="133" spans="1:7" ht="12">
      <c r="A133" s="130"/>
      <c r="B133" s="119" t="s">
        <v>241</v>
      </c>
      <c r="C133" s="4"/>
      <c r="D133" s="46"/>
      <c r="E133" s="12"/>
      <c r="F133" s="130"/>
      <c r="G133" s="130"/>
    </row>
    <row r="134" spans="1:7" ht="12">
      <c r="A134" s="130"/>
      <c r="B134" s="118" t="s">
        <v>407</v>
      </c>
      <c r="C134" s="4"/>
      <c r="D134" s="39"/>
      <c r="E134" s="86"/>
      <c r="F134" s="130"/>
      <c r="G134" s="130"/>
    </row>
    <row r="135" spans="1:7" ht="12">
      <c r="A135" s="130"/>
      <c r="B135" s="118" t="s">
        <v>245</v>
      </c>
      <c r="C135" s="4"/>
      <c r="D135" s="39"/>
      <c r="E135" s="86"/>
      <c r="F135" s="130"/>
      <c r="G135" s="130"/>
    </row>
    <row r="136" spans="1:7" ht="25.5" customHeight="1">
      <c r="A136" s="130"/>
      <c r="B136" s="120" t="s">
        <v>247</v>
      </c>
      <c r="C136" s="39"/>
      <c r="D136" s="50"/>
      <c r="E136" s="83"/>
      <c r="F136" s="130"/>
      <c r="G136" s="130"/>
    </row>
    <row r="137" spans="1:7" ht="12" customHeight="1" thickBot="1">
      <c r="A137" s="130"/>
      <c r="B137" s="121"/>
      <c r="C137" s="51"/>
      <c r="D137" s="51"/>
      <c r="E137" s="51"/>
      <c r="F137" s="130"/>
      <c r="G137" s="130"/>
    </row>
    <row r="138" spans="1:7" ht="12" customHeight="1" thickBot="1">
      <c r="A138" s="130"/>
      <c r="B138" s="97" t="s">
        <v>313</v>
      </c>
      <c r="C138" s="34"/>
      <c r="D138" s="34"/>
      <c r="E138" s="34"/>
      <c r="F138" s="130"/>
      <c r="G138" s="130"/>
    </row>
    <row r="139" spans="1:7" ht="86.25" customHeight="1">
      <c r="A139" s="130"/>
      <c r="B139" s="122" t="s">
        <v>315</v>
      </c>
      <c r="C139" s="470"/>
      <c r="D139" s="470"/>
      <c r="E139" s="431"/>
      <c r="F139" s="130"/>
      <c r="G139" s="130"/>
    </row>
    <row r="140" spans="1:7" ht="12">
      <c r="A140" s="130"/>
      <c r="B140" s="10"/>
      <c r="C140" s="39"/>
      <c r="D140" s="39"/>
      <c r="E140" s="83"/>
      <c r="F140" s="130"/>
      <c r="G140" s="130"/>
    </row>
    <row r="141" spans="1:7" ht="12.75" thickBot="1">
      <c r="A141" s="130"/>
      <c r="B141" s="134"/>
      <c r="C141" s="52"/>
      <c r="D141" s="52"/>
      <c r="E141" s="52"/>
      <c r="F141" s="130"/>
      <c r="G141" s="130"/>
    </row>
    <row r="142" spans="1:7" ht="13.5" customHeight="1">
      <c r="A142" s="130"/>
      <c r="B142" s="83"/>
      <c r="C142" s="39"/>
      <c r="D142" s="39"/>
      <c r="E142" s="83"/>
      <c r="F142" s="130"/>
      <c r="G142" s="130"/>
    </row>
    <row r="143" spans="1:7" ht="12">
      <c r="A143" s="130"/>
      <c r="B143" s="123" t="s">
        <v>320</v>
      </c>
      <c r="C143" s="149"/>
      <c r="D143" s="149"/>
      <c r="E143" s="91"/>
      <c r="F143" s="130"/>
      <c r="G143" s="130"/>
    </row>
    <row r="144" spans="1:7" ht="12">
      <c r="A144" s="130"/>
      <c r="B144" s="83" t="s">
        <v>322</v>
      </c>
      <c r="C144" s="437"/>
      <c r="D144" s="437"/>
      <c r="E144" s="437"/>
      <c r="F144" s="130"/>
      <c r="G144" s="130"/>
    </row>
    <row r="145" spans="1:7" ht="12">
      <c r="A145" s="130"/>
      <c r="B145" s="83" t="s">
        <v>324</v>
      </c>
      <c r="C145" s="439"/>
      <c r="D145" s="439"/>
      <c r="E145" s="439"/>
      <c r="F145" s="130"/>
      <c r="G145" s="130"/>
    </row>
    <row r="146" spans="1:7" ht="24">
      <c r="A146" s="130"/>
      <c r="B146" s="124" t="s">
        <v>326</v>
      </c>
      <c r="C146" s="427"/>
      <c r="D146" s="427"/>
      <c r="E146" s="427"/>
      <c r="F146" s="130"/>
      <c r="G146" s="130"/>
    </row>
    <row r="147" spans="1:7" ht="30" customHeight="1">
      <c r="A147" s="130"/>
      <c r="B147" s="125" t="s">
        <v>408</v>
      </c>
      <c r="C147" s="466"/>
      <c r="D147" s="466"/>
      <c r="E147" s="429"/>
      <c r="F147" s="130"/>
      <c r="G147" s="130"/>
    </row>
    <row r="148" spans="1:7" ht="1.5" customHeight="1">
      <c r="A148" s="130"/>
      <c r="B148" s="130"/>
      <c r="C148" s="130"/>
      <c r="D148" s="130"/>
      <c r="E148" s="133"/>
      <c r="F148" s="126"/>
      <c r="G148" s="126"/>
    </row>
    <row r="149" spans="1:7" ht="8.25" customHeight="1">
      <c r="A149" s="130"/>
      <c r="B149" s="130"/>
      <c r="C149" s="130"/>
      <c r="D149" s="130"/>
      <c r="E149" s="130"/>
      <c r="F149" s="130"/>
      <c r="G149" s="130"/>
    </row>
    <row r="175" ht="12"/>
  </sheetData>
  <sheetProtection password="DF8B" sheet="1" selectLockedCells="1"/>
  <mergeCells count="33">
    <mergeCell ref="C9:E9"/>
    <mergeCell ref="C10:E10"/>
    <mergeCell ref="C14:E14"/>
    <mergeCell ref="C27:E27"/>
    <mergeCell ref="C44:E44"/>
    <mergeCell ref="C46:E46"/>
    <mergeCell ref="C41:D41"/>
    <mergeCell ref="C28:E28"/>
    <mergeCell ref="C47:E47"/>
    <mergeCell ref="B6:E6"/>
    <mergeCell ref="C34:E34"/>
    <mergeCell ref="C29:E29"/>
    <mergeCell ref="C30:E30"/>
    <mergeCell ref="C31:E31"/>
    <mergeCell ref="C32:E32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3:E43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priority="1" dxfId="3" operator="notEqual" stopIfTrue="1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rintOptions/>
  <pageMargins left="0.7" right="0.7" top="0.75" bottom="0.75" header="0.3" footer="0.3"/>
  <pageSetup fitToHeight="0" fitToWidth="1" horizontalDpi="600" verticalDpi="600" orientation="portrait" paperSize="9" scale="64" r:id="rId3"/>
  <headerFooter>
    <oddFooter>&amp;CPuslapių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O97"/>
  <sheetViews>
    <sheetView tabSelected="1" zoomScaleSheetLayoutView="100" zoomScalePageLayoutView="0" workbookViewId="0" topLeftCell="A1">
      <selection activeCell="I19" sqref="I19:J19"/>
    </sheetView>
  </sheetViews>
  <sheetFormatPr defaultColWidth="9.140625" defaultRowHeight="15"/>
  <cols>
    <col min="1" max="1" width="1.421875" style="15" customWidth="1"/>
    <col min="2" max="2" width="2.57421875" style="15" customWidth="1"/>
    <col min="3" max="3" width="7.28125" style="15" customWidth="1"/>
    <col min="4" max="4" width="30.57421875" style="15" customWidth="1"/>
    <col min="5" max="5" width="38.28125" style="15" customWidth="1"/>
    <col min="6" max="6" width="19.00390625" style="15" customWidth="1"/>
    <col min="7" max="7" width="2.7109375" style="15" customWidth="1"/>
    <col min="8" max="8" width="2.57421875" style="15" customWidth="1"/>
    <col min="9" max="9" width="7.28125" style="15" customWidth="1"/>
    <col min="10" max="10" width="30.57421875" style="15" customWidth="1"/>
    <col min="11" max="11" width="38.28125" style="15" customWidth="1"/>
    <col min="12" max="12" width="18.8515625" style="15" customWidth="1"/>
    <col min="13" max="13" width="2.7109375" style="15" customWidth="1"/>
    <col min="14" max="14" width="3.7109375" style="15" customWidth="1"/>
    <col min="15" max="15" width="9.140625" style="15" hidden="1" customWidth="1"/>
    <col min="16" max="16384" width="9.140625" style="15" customWidth="1"/>
  </cols>
  <sheetData>
    <row r="1" spans="2:13" ht="9" customHeight="1" thickBot="1">
      <c r="B1" s="13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5"/>
    </row>
    <row r="2" spans="2:13" ht="12" customHeight="1">
      <c r="B2" s="248"/>
      <c r="C2" s="249"/>
      <c r="D2" s="250"/>
      <c r="E2" s="250"/>
      <c r="F2" s="251"/>
      <c r="G2" s="251"/>
      <c r="H2" s="252"/>
      <c r="I2" s="253"/>
      <c r="J2" s="250"/>
      <c r="K2" s="250"/>
      <c r="L2" s="251"/>
      <c r="M2" s="270"/>
    </row>
    <row r="3" spans="2:13" ht="28.5" customHeight="1">
      <c r="B3" s="254"/>
      <c r="C3" s="271" t="s">
        <v>424</v>
      </c>
      <c r="D3" s="16"/>
      <c r="E3" s="16"/>
      <c r="F3" s="16"/>
      <c r="G3" s="16"/>
      <c r="H3" s="17"/>
      <c r="I3" s="16"/>
      <c r="J3" s="16"/>
      <c r="K3" s="532" t="s">
        <v>439</v>
      </c>
      <c r="L3" s="533"/>
      <c r="M3" s="255"/>
    </row>
    <row r="4" spans="2:13" ht="15" customHeight="1">
      <c r="B4" s="254"/>
      <c r="C4" s="138" t="s">
        <v>425</v>
      </c>
      <c r="D4" s="16"/>
      <c r="E4" s="16"/>
      <c r="F4" s="16"/>
      <c r="G4" s="16"/>
      <c r="H4" s="17"/>
      <c r="I4" s="16"/>
      <c r="J4" s="16"/>
      <c r="K4" s="395" t="s">
        <v>390</v>
      </c>
      <c r="L4" s="65"/>
      <c r="M4" s="255"/>
    </row>
    <row r="5" spans="2:13" ht="15" customHeight="1">
      <c r="B5" s="254"/>
      <c r="C5" s="137"/>
      <c r="D5" s="16"/>
      <c r="E5" s="16"/>
      <c r="F5" s="16"/>
      <c r="G5" s="16"/>
      <c r="H5" s="17"/>
      <c r="I5" s="16"/>
      <c r="J5" s="16"/>
      <c r="K5" s="16"/>
      <c r="L5" s="24"/>
      <c r="M5" s="255"/>
    </row>
    <row r="6" spans="2:13" ht="15" customHeight="1">
      <c r="B6" s="254"/>
      <c r="C6" s="538" t="s">
        <v>410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</row>
    <row r="7" spans="2:13" ht="15" customHeight="1" hidden="1">
      <c r="B7" s="254"/>
      <c r="C7" s="137"/>
      <c r="D7" s="16"/>
      <c r="E7" s="16"/>
      <c r="F7" s="16"/>
      <c r="G7" s="16"/>
      <c r="H7" s="17"/>
      <c r="I7" s="16"/>
      <c r="J7" s="16"/>
      <c r="K7" s="16"/>
      <c r="L7" s="24"/>
      <c r="M7" s="255"/>
    </row>
    <row r="8" spans="2:13" ht="15">
      <c r="B8" s="254"/>
      <c r="C8" s="138"/>
      <c r="D8" s="16"/>
      <c r="E8" s="16"/>
      <c r="F8" s="16"/>
      <c r="G8" s="16"/>
      <c r="H8" s="17"/>
      <c r="I8" s="16"/>
      <c r="J8" s="16"/>
      <c r="K8" s="16"/>
      <c r="L8" s="16"/>
      <c r="M8" s="255"/>
    </row>
    <row r="9" spans="2:13" ht="15.75" thickBot="1">
      <c r="B9" s="254"/>
      <c r="C9" s="534" t="s">
        <v>7</v>
      </c>
      <c r="D9" s="535"/>
      <c r="E9" s="536" t="str">
        <f>'Finansiniai duomenys'!C8</f>
        <v>SĮ „Kaišiadorių paslaugos“</v>
      </c>
      <c r="F9" s="536"/>
      <c r="G9" s="536"/>
      <c r="H9" s="536"/>
      <c r="I9" s="536"/>
      <c r="J9" s="536"/>
      <c r="K9" s="16"/>
      <c r="L9" s="16"/>
      <c r="M9" s="255"/>
    </row>
    <row r="10" spans="2:13" ht="15.75" thickBot="1">
      <c r="B10" s="254"/>
      <c r="C10" s="534" t="s">
        <v>10</v>
      </c>
      <c r="D10" s="535"/>
      <c r="E10" s="537" t="str">
        <f>'Finansiniai duomenys'!C9</f>
        <v>Savivaldybės įmonė (SĮ)  </v>
      </c>
      <c r="F10" s="537"/>
      <c r="G10" s="537"/>
      <c r="H10" s="537"/>
      <c r="I10" s="537"/>
      <c r="J10" s="537"/>
      <c r="K10" s="16"/>
      <c r="L10" s="16"/>
      <c r="M10" s="255"/>
    </row>
    <row r="11" spans="2:13" ht="15.75" thickBot="1">
      <c r="B11" s="254"/>
      <c r="C11" s="534" t="s">
        <v>14</v>
      </c>
      <c r="D11" s="535"/>
      <c r="E11" s="537">
        <f>'Finansiniai duomenys'!C10</f>
        <v>258847030</v>
      </c>
      <c r="F11" s="537"/>
      <c r="G11" s="537"/>
      <c r="H11" s="537"/>
      <c r="I11" s="537"/>
      <c r="J11" s="537"/>
      <c r="K11" s="16"/>
      <c r="L11" s="16"/>
      <c r="M11" s="255"/>
    </row>
    <row r="12" spans="2:13" ht="15">
      <c r="B12" s="254"/>
      <c r="C12" s="136"/>
      <c r="D12" s="16"/>
      <c r="E12" s="16"/>
      <c r="F12" s="18"/>
      <c r="G12" s="18"/>
      <c r="H12" s="19"/>
      <c r="I12" s="16"/>
      <c r="J12" s="16"/>
      <c r="K12" s="16"/>
      <c r="L12" s="16"/>
      <c r="M12" s="255"/>
    </row>
    <row r="13" spans="2:15" ht="28.5" customHeight="1">
      <c r="B13" s="254"/>
      <c r="C13" s="492" t="s">
        <v>411</v>
      </c>
      <c r="D13" s="496"/>
      <c r="E13" s="496"/>
      <c r="F13" s="497"/>
      <c r="G13" s="497"/>
      <c r="H13" s="497"/>
      <c r="I13" s="497"/>
      <c r="J13" s="497"/>
      <c r="K13" s="497"/>
      <c r="L13" s="498"/>
      <c r="M13" s="255"/>
      <c r="O13" s="15" t="s">
        <v>412</v>
      </c>
    </row>
    <row r="14" spans="2:15" ht="15">
      <c r="B14" s="254"/>
      <c r="C14" s="499" t="s">
        <v>413</v>
      </c>
      <c r="D14" s="500"/>
      <c r="E14" s="500"/>
      <c r="F14" s="501"/>
      <c r="G14" s="501"/>
      <c r="H14" s="501"/>
      <c r="I14" s="501"/>
      <c r="J14" s="501"/>
      <c r="K14" s="501"/>
      <c r="L14" s="502"/>
      <c r="M14" s="255"/>
      <c r="O14" s="15" t="s">
        <v>414</v>
      </c>
    </row>
    <row r="15" spans="2:15" ht="15">
      <c r="B15" s="254"/>
      <c r="C15" s="136"/>
      <c r="D15" s="16"/>
      <c r="E15" s="16"/>
      <c r="F15" s="16"/>
      <c r="G15" s="16"/>
      <c r="H15" s="17"/>
      <c r="I15" s="16"/>
      <c r="J15" s="16"/>
      <c r="K15" s="16"/>
      <c r="L15" s="16"/>
      <c r="M15" s="255"/>
      <c r="O15" s="15" t="s">
        <v>415</v>
      </c>
    </row>
    <row r="16" spans="2:15" ht="15">
      <c r="B16" s="254"/>
      <c r="C16" s="136"/>
      <c r="D16" s="16"/>
      <c r="E16" s="16"/>
      <c r="F16" s="16"/>
      <c r="G16" s="16"/>
      <c r="H16" s="17"/>
      <c r="I16" s="16"/>
      <c r="J16" s="16"/>
      <c r="K16" s="16"/>
      <c r="L16" s="16"/>
      <c r="M16" s="255"/>
      <c r="O16" s="15" t="s">
        <v>416</v>
      </c>
    </row>
    <row r="17" spans="2:13" ht="38.25" customHeight="1">
      <c r="B17" s="254"/>
      <c r="C17" s="492" t="s">
        <v>468</v>
      </c>
      <c r="D17" s="493"/>
      <c r="E17" s="494"/>
      <c r="F17" s="495"/>
      <c r="G17" s="292"/>
      <c r="H17" s="295"/>
      <c r="I17" s="508" t="s">
        <v>470</v>
      </c>
      <c r="J17" s="511"/>
      <c r="K17" s="494"/>
      <c r="L17" s="512"/>
      <c r="M17" s="256"/>
    </row>
    <row r="18" spans="2:13" ht="26.25" customHeight="1" thickBot="1">
      <c r="B18" s="254"/>
      <c r="C18" s="492" t="s">
        <v>475</v>
      </c>
      <c r="D18" s="496"/>
      <c r="E18" s="496"/>
      <c r="F18" s="515"/>
      <c r="G18" s="153"/>
      <c r="H18" s="295"/>
      <c r="I18" s="505" t="s">
        <v>478</v>
      </c>
      <c r="J18" s="506"/>
      <c r="K18" s="506"/>
      <c r="L18" s="507"/>
      <c r="M18" s="257"/>
    </row>
    <row r="19" spans="2:13" ht="49.5" customHeight="1" thickBot="1">
      <c r="B19" s="254"/>
      <c r="C19" s="492" t="s">
        <v>469</v>
      </c>
      <c r="D19" s="496"/>
      <c r="E19" s="513"/>
      <c r="F19" s="514"/>
      <c r="G19" s="154"/>
      <c r="H19" s="296"/>
      <c r="I19" s="508" t="s">
        <v>471</v>
      </c>
      <c r="J19" s="508"/>
      <c r="K19" s="509"/>
      <c r="L19" s="510"/>
      <c r="M19" s="256"/>
    </row>
    <row r="20" spans="2:13" ht="40.5" customHeight="1">
      <c r="B20" s="254"/>
      <c r="C20" s="492" t="s">
        <v>417</v>
      </c>
      <c r="D20" s="496"/>
      <c r="E20" s="503"/>
      <c r="F20" s="504"/>
      <c r="G20" s="292"/>
      <c r="H20" s="296"/>
      <c r="I20" s="496" t="s">
        <v>417</v>
      </c>
      <c r="J20" s="496"/>
      <c r="K20" s="503"/>
      <c r="L20" s="504"/>
      <c r="M20" s="256"/>
    </row>
    <row r="21" spans="2:13" ht="14.25">
      <c r="B21" s="254"/>
      <c r="C21" s="136"/>
      <c r="D21" s="16"/>
      <c r="E21" s="16"/>
      <c r="F21" s="18"/>
      <c r="G21" s="16"/>
      <c r="H21" s="295"/>
      <c r="I21" s="16"/>
      <c r="J21" s="16"/>
      <c r="K21" s="16"/>
      <c r="L21" s="16"/>
      <c r="M21" s="255"/>
    </row>
    <row r="22" spans="2:13" ht="14.25">
      <c r="B22" s="254"/>
      <c r="C22" s="136"/>
      <c r="D22" s="16"/>
      <c r="E22" s="16"/>
      <c r="F22" s="18"/>
      <c r="G22" s="16"/>
      <c r="H22" s="295"/>
      <c r="I22" s="16"/>
      <c r="J22" s="16"/>
      <c r="K22" s="16"/>
      <c r="L22" s="16"/>
      <c r="M22" s="255"/>
    </row>
    <row r="23" spans="2:13" ht="14.25">
      <c r="B23" s="254"/>
      <c r="C23" s="524" t="s">
        <v>472</v>
      </c>
      <c r="D23" s="519"/>
      <c r="E23" s="519"/>
      <c r="F23" s="525"/>
      <c r="G23" s="22"/>
      <c r="H23" s="295"/>
      <c r="I23" s="519" t="s">
        <v>473</v>
      </c>
      <c r="J23" s="519"/>
      <c r="K23" s="519"/>
      <c r="L23" s="519"/>
      <c r="M23" s="258"/>
    </row>
    <row r="24" spans="2:13" ht="14.25">
      <c r="B24" s="254"/>
      <c r="C24" s="139"/>
      <c r="D24" s="22"/>
      <c r="E24" s="22"/>
      <c r="F24" s="21"/>
      <c r="G24" s="22"/>
      <c r="H24" s="295"/>
      <c r="I24" s="22"/>
      <c r="J24" s="22"/>
      <c r="K24" s="22"/>
      <c r="L24" s="22"/>
      <c r="M24" s="258"/>
    </row>
    <row r="25" spans="2:13" ht="14.25">
      <c r="B25" s="254"/>
      <c r="C25" s="527" t="s">
        <v>476</v>
      </c>
      <c r="D25" s="520"/>
      <c r="E25" s="520"/>
      <c r="F25" s="528"/>
      <c r="G25" s="293"/>
      <c r="H25" s="295"/>
      <c r="I25" s="520" t="s">
        <v>477</v>
      </c>
      <c r="J25" s="520"/>
      <c r="K25" s="520"/>
      <c r="L25" s="520"/>
      <c r="M25" s="259"/>
    </row>
    <row r="26" spans="2:13" ht="24">
      <c r="B26" s="254"/>
      <c r="C26" s="289" t="s">
        <v>418</v>
      </c>
      <c r="D26" s="290" t="s">
        <v>419</v>
      </c>
      <c r="E26" s="291" t="s">
        <v>420</v>
      </c>
      <c r="F26" s="289" t="s">
        <v>421</v>
      </c>
      <c r="G26" s="294"/>
      <c r="H26" s="297"/>
      <c r="I26" s="290" t="s">
        <v>418</v>
      </c>
      <c r="J26" s="289" t="s">
        <v>419</v>
      </c>
      <c r="K26" s="289" t="s">
        <v>420</v>
      </c>
      <c r="L26" s="289" t="s">
        <v>421</v>
      </c>
      <c r="M26" s="260"/>
    </row>
    <row r="27" spans="2:13" ht="14.25">
      <c r="B27" s="254"/>
      <c r="C27" s="23">
        <v>1</v>
      </c>
      <c r="D27" s="299"/>
      <c r="E27" s="7"/>
      <c r="F27" s="301"/>
      <c r="G27" s="277"/>
      <c r="H27" s="297"/>
      <c r="I27" s="25">
        <v>1</v>
      </c>
      <c r="J27" s="303"/>
      <c r="K27" s="7"/>
      <c r="L27" s="301"/>
      <c r="M27" s="261"/>
    </row>
    <row r="28" spans="2:13" ht="14.25">
      <c r="B28" s="254"/>
      <c r="C28" s="23">
        <v>2</v>
      </c>
      <c r="D28" s="299"/>
      <c r="E28" s="7"/>
      <c r="F28" s="301"/>
      <c r="G28" s="277"/>
      <c r="H28" s="297"/>
      <c r="I28" s="25">
        <v>2</v>
      </c>
      <c r="J28" s="303"/>
      <c r="K28" s="7"/>
      <c r="L28" s="301"/>
      <c r="M28" s="261"/>
    </row>
    <row r="29" spans="2:13" ht="14.25">
      <c r="B29" s="254"/>
      <c r="C29" s="23">
        <v>3</v>
      </c>
      <c r="D29" s="299"/>
      <c r="E29" s="7"/>
      <c r="F29" s="301"/>
      <c r="G29" s="277"/>
      <c r="H29" s="297"/>
      <c r="I29" s="25">
        <v>3</v>
      </c>
      <c r="J29" s="303"/>
      <c r="K29" s="7"/>
      <c r="L29" s="301"/>
      <c r="M29" s="261"/>
    </row>
    <row r="30" spans="2:13" ht="14.25">
      <c r="B30" s="254"/>
      <c r="C30" s="23">
        <v>4</v>
      </c>
      <c r="D30" s="299"/>
      <c r="E30" s="7"/>
      <c r="F30" s="301"/>
      <c r="G30" s="277"/>
      <c r="H30" s="297"/>
      <c r="I30" s="25">
        <v>4</v>
      </c>
      <c r="J30" s="303"/>
      <c r="K30" s="7"/>
      <c r="L30" s="301"/>
      <c r="M30" s="261"/>
    </row>
    <row r="31" spans="2:13" ht="14.25">
      <c r="B31" s="254"/>
      <c r="C31" s="23">
        <v>5</v>
      </c>
      <c r="D31" s="299"/>
      <c r="E31" s="7"/>
      <c r="F31" s="301"/>
      <c r="G31" s="277"/>
      <c r="H31" s="297"/>
      <c r="I31" s="25">
        <v>5</v>
      </c>
      <c r="J31" s="303"/>
      <c r="K31" s="7"/>
      <c r="L31" s="301"/>
      <c r="M31" s="261"/>
    </row>
    <row r="32" spans="2:13" ht="14.25">
      <c r="B32" s="254"/>
      <c r="C32" s="23">
        <v>6</v>
      </c>
      <c r="D32" s="299"/>
      <c r="E32" s="7"/>
      <c r="F32" s="301"/>
      <c r="G32" s="277"/>
      <c r="H32" s="297"/>
      <c r="I32" s="25">
        <v>6</v>
      </c>
      <c r="J32" s="303"/>
      <c r="K32" s="7"/>
      <c r="L32" s="301"/>
      <c r="M32" s="261"/>
    </row>
    <row r="33" spans="2:13" ht="14.25">
      <c r="B33" s="254"/>
      <c r="C33" s="23">
        <v>7</v>
      </c>
      <c r="D33" s="299"/>
      <c r="E33" s="7"/>
      <c r="F33" s="301"/>
      <c r="G33" s="277"/>
      <c r="H33" s="296"/>
      <c r="I33" s="23">
        <v>7</v>
      </c>
      <c r="J33" s="303"/>
      <c r="K33" s="7"/>
      <c r="L33" s="301"/>
      <c r="M33" s="261"/>
    </row>
    <row r="34" spans="2:13" ht="14.25">
      <c r="B34" s="254"/>
      <c r="C34" s="23">
        <v>8</v>
      </c>
      <c r="D34" s="299"/>
      <c r="E34" s="7"/>
      <c r="F34" s="301"/>
      <c r="G34" s="277"/>
      <c r="H34" s="296"/>
      <c r="I34" s="23">
        <v>8</v>
      </c>
      <c r="J34" s="299"/>
      <c r="K34" s="7"/>
      <c r="L34" s="301"/>
      <c r="M34" s="261"/>
    </row>
    <row r="35" spans="2:13" ht="14.25">
      <c r="B35" s="254"/>
      <c r="C35" s="23">
        <v>9</v>
      </c>
      <c r="D35" s="299"/>
      <c r="E35" s="7"/>
      <c r="F35" s="301"/>
      <c r="G35" s="277"/>
      <c r="H35" s="297"/>
      <c r="I35" s="25">
        <v>9</v>
      </c>
      <c r="J35" s="299"/>
      <c r="K35" s="7"/>
      <c r="L35" s="301"/>
      <c r="M35" s="261"/>
    </row>
    <row r="36" spans="2:13" ht="14.25">
      <c r="B36" s="254"/>
      <c r="C36" s="23">
        <v>10</v>
      </c>
      <c r="D36" s="299"/>
      <c r="E36" s="7"/>
      <c r="F36" s="301"/>
      <c r="G36" s="277"/>
      <c r="H36" s="296"/>
      <c r="I36" s="23">
        <v>10</v>
      </c>
      <c r="J36" s="299"/>
      <c r="K36" s="7"/>
      <c r="L36" s="301"/>
      <c r="M36" s="261"/>
    </row>
    <row r="37" spans="2:13" ht="14.25">
      <c r="B37" s="254"/>
      <c r="C37" s="23">
        <v>11</v>
      </c>
      <c r="D37" s="299"/>
      <c r="E37" s="7"/>
      <c r="F37" s="301"/>
      <c r="G37" s="277"/>
      <c r="H37" s="297"/>
      <c r="I37" s="25">
        <v>11</v>
      </c>
      <c r="J37" s="303"/>
      <c r="K37" s="7"/>
      <c r="L37" s="301"/>
      <c r="M37" s="261"/>
    </row>
    <row r="38" spans="2:13" ht="14.25">
      <c r="B38" s="254"/>
      <c r="C38" s="23">
        <v>12</v>
      </c>
      <c r="D38" s="299"/>
      <c r="E38" s="7"/>
      <c r="F38" s="301"/>
      <c r="G38" s="277"/>
      <c r="H38" s="297"/>
      <c r="I38" s="25">
        <v>12</v>
      </c>
      <c r="J38" s="303"/>
      <c r="K38" s="7"/>
      <c r="L38" s="301"/>
      <c r="M38" s="261"/>
    </row>
    <row r="39" spans="2:13" ht="14.25">
      <c r="B39" s="254"/>
      <c r="C39" s="23">
        <v>13</v>
      </c>
      <c r="D39" s="299"/>
      <c r="E39" s="7"/>
      <c r="F39" s="301"/>
      <c r="G39" s="277"/>
      <c r="H39" s="297"/>
      <c r="I39" s="25">
        <v>13</v>
      </c>
      <c r="J39" s="303"/>
      <c r="K39" s="7"/>
      <c r="L39" s="301"/>
      <c r="M39" s="261"/>
    </row>
    <row r="40" spans="2:13" ht="14.25">
      <c r="B40" s="254"/>
      <c r="C40" s="23">
        <v>14</v>
      </c>
      <c r="D40" s="299"/>
      <c r="E40" s="7"/>
      <c r="F40" s="301"/>
      <c r="G40" s="277"/>
      <c r="H40" s="297"/>
      <c r="I40" s="25">
        <v>14</v>
      </c>
      <c r="J40" s="303"/>
      <c r="K40" s="7"/>
      <c r="L40" s="301"/>
      <c r="M40" s="261"/>
    </row>
    <row r="41" spans="2:13" ht="14.25">
      <c r="B41" s="254"/>
      <c r="C41" s="23">
        <v>15</v>
      </c>
      <c r="D41" s="299"/>
      <c r="E41" s="7"/>
      <c r="F41" s="301"/>
      <c r="G41" s="277"/>
      <c r="H41" s="297"/>
      <c r="I41" s="25">
        <v>15</v>
      </c>
      <c r="J41" s="303"/>
      <c r="K41" s="7"/>
      <c r="L41" s="301"/>
      <c r="M41" s="261"/>
    </row>
    <row r="42" spans="2:13" ht="14.25">
      <c r="B42" s="254"/>
      <c r="C42" s="23">
        <v>16</v>
      </c>
      <c r="D42" s="299"/>
      <c r="E42" s="7"/>
      <c r="F42" s="301"/>
      <c r="G42" s="277"/>
      <c r="H42" s="297"/>
      <c r="I42" s="25">
        <v>16</v>
      </c>
      <c r="J42" s="303"/>
      <c r="K42" s="7"/>
      <c r="L42" s="301"/>
      <c r="M42" s="261"/>
    </row>
    <row r="43" spans="2:13" ht="14.25">
      <c r="B43" s="254"/>
      <c r="C43" s="23">
        <v>17</v>
      </c>
      <c r="D43" s="299"/>
      <c r="E43" s="7"/>
      <c r="F43" s="301"/>
      <c r="G43" s="277"/>
      <c r="H43" s="297"/>
      <c r="I43" s="25">
        <v>17</v>
      </c>
      <c r="J43" s="303"/>
      <c r="K43" s="7"/>
      <c r="L43" s="301"/>
      <c r="M43" s="261"/>
    </row>
    <row r="44" spans="2:13" ht="14.25">
      <c r="B44" s="254"/>
      <c r="C44" s="23">
        <v>18</v>
      </c>
      <c r="D44" s="299"/>
      <c r="E44" s="7"/>
      <c r="F44" s="301"/>
      <c r="G44" s="277"/>
      <c r="H44" s="297"/>
      <c r="I44" s="25">
        <v>18</v>
      </c>
      <c r="J44" s="303"/>
      <c r="K44" s="7"/>
      <c r="L44" s="301"/>
      <c r="M44" s="261"/>
    </row>
    <row r="45" spans="2:13" ht="14.25">
      <c r="B45" s="254"/>
      <c r="C45" s="23">
        <v>19</v>
      </c>
      <c r="D45" s="299"/>
      <c r="E45" s="7"/>
      <c r="F45" s="301"/>
      <c r="G45" s="277"/>
      <c r="H45" s="297"/>
      <c r="I45" s="25">
        <v>19</v>
      </c>
      <c r="J45" s="303"/>
      <c r="K45" s="7"/>
      <c r="L45" s="301"/>
      <c r="M45" s="261"/>
    </row>
    <row r="46" spans="2:13" ht="14.25">
      <c r="B46" s="254"/>
      <c r="C46" s="23">
        <v>20</v>
      </c>
      <c r="D46" s="299"/>
      <c r="E46" s="7"/>
      <c r="F46" s="301"/>
      <c r="G46" s="277"/>
      <c r="H46" s="297"/>
      <c r="I46" s="25">
        <v>20</v>
      </c>
      <c r="J46" s="303"/>
      <c r="K46" s="7"/>
      <c r="L46" s="301"/>
      <c r="M46" s="261"/>
    </row>
    <row r="47" spans="2:13" ht="14.25">
      <c r="B47" s="254"/>
      <c r="C47" s="23">
        <v>21</v>
      </c>
      <c r="D47" s="299"/>
      <c r="E47" s="7"/>
      <c r="F47" s="301"/>
      <c r="G47" s="277"/>
      <c r="H47" s="297"/>
      <c r="I47" s="25">
        <v>21</v>
      </c>
      <c r="J47" s="303"/>
      <c r="K47" s="7"/>
      <c r="L47" s="301"/>
      <c r="M47" s="261"/>
    </row>
    <row r="48" spans="2:13" ht="14.25">
      <c r="B48" s="254"/>
      <c r="C48" s="23">
        <v>22</v>
      </c>
      <c r="D48" s="299"/>
      <c r="E48" s="7"/>
      <c r="F48" s="301"/>
      <c r="G48" s="277"/>
      <c r="H48" s="297"/>
      <c r="I48" s="25">
        <v>22</v>
      </c>
      <c r="J48" s="303"/>
      <c r="K48" s="7"/>
      <c r="L48" s="301"/>
      <c r="M48" s="261"/>
    </row>
    <row r="49" spans="2:13" ht="14.25">
      <c r="B49" s="254"/>
      <c r="C49" s="23">
        <v>23</v>
      </c>
      <c r="D49" s="299"/>
      <c r="E49" s="7"/>
      <c r="F49" s="301"/>
      <c r="G49" s="277"/>
      <c r="H49" s="297"/>
      <c r="I49" s="25">
        <v>23</v>
      </c>
      <c r="J49" s="303"/>
      <c r="K49" s="7"/>
      <c r="L49" s="301"/>
      <c r="M49" s="261"/>
    </row>
    <row r="50" spans="2:13" ht="14.25">
      <c r="B50" s="254"/>
      <c r="C50" s="23">
        <v>24</v>
      </c>
      <c r="D50" s="300"/>
      <c r="E50" s="8"/>
      <c r="F50" s="302"/>
      <c r="G50" s="277"/>
      <c r="H50" s="297"/>
      <c r="I50" s="25">
        <v>24</v>
      </c>
      <c r="J50" s="304"/>
      <c r="K50" s="8"/>
      <c r="L50" s="302"/>
      <c r="M50" s="261"/>
    </row>
    <row r="51" spans="2:13" ht="14.25">
      <c r="B51" s="254"/>
      <c r="C51" s="23">
        <v>25</v>
      </c>
      <c r="D51" s="300"/>
      <c r="E51" s="8"/>
      <c r="F51" s="302"/>
      <c r="G51" s="277"/>
      <c r="H51" s="297"/>
      <c r="I51" s="25">
        <v>25</v>
      </c>
      <c r="J51" s="304"/>
      <c r="K51" s="8"/>
      <c r="L51" s="302"/>
      <c r="M51" s="261"/>
    </row>
    <row r="52" spans="2:13" ht="14.25">
      <c r="B52" s="254"/>
      <c r="C52" s="23">
        <v>26</v>
      </c>
      <c r="D52" s="300"/>
      <c r="E52" s="8"/>
      <c r="F52" s="302"/>
      <c r="G52" s="277"/>
      <c r="H52" s="297"/>
      <c r="I52" s="25">
        <v>26</v>
      </c>
      <c r="J52" s="304"/>
      <c r="K52" s="8"/>
      <c r="L52" s="302"/>
      <c r="M52" s="261"/>
    </row>
    <row r="53" spans="2:13" ht="14.25">
      <c r="B53" s="254"/>
      <c r="C53" s="23">
        <v>27</v>
      </c>
      <c r="D53" s="300"/>
      <c r="E53" s="8"/>
      <c r="F53" s="302"/>
      <c r="G53" s="277"/>
      <c r="H53" s="297"/>
      <c r="I53" s="25">
        <v>27</v>
      </c>
      <c r="J53" s="304"/>
      <c r="K53" s="8"/>
      <c r="L53" s="302"/>
      <c r="M53" s="261"/>
    </row>
    <row r="54" spans="2:13" ht="14.25">
      <c r="B54" s="254"/>
      <c r="C54" s="23">
        <v>28</v>
      </c>
      <c r="D54" s="300"/>
      <c r="E54" s="8"/>
      <c r="F54" s="302"/>
      <c r="G54" s="277"/>
      <c r="H54" s="297"/>
      <c r="I54" s="25">
        <v>28</v>
      </c>
      <c r="J54" s="304"/>
      <c r="K54" s="8"/>
      <c r="L54" s="302"/>
      <c r="M54" s="261"/>
    </row>
    <row r="55" spans="2:13" ht="14.25">
      <c r="B55" s="254"/>
      <c r="C55" s="23">
        <v>29</v>
      </c>
      <c r="D55" s="300"/>
      <c r="E55" s="8"/>
      <c r="F55" s="302"/>
      <c r="G55" s="277"/>
      <c r="H55" s="297"/>
      <c r="I55" s="25">
        <v>29</v>
      </c>
      <c r="J55" s="304"/>
      <c r="K55" s="8"/>
      <c r="L55" s="302"/>
      <c r="M55" s="261"/>
    </row>
    <row r="56" spans="2:13" ht="14.25">
      <c r="B56" s="254"/>
      <c r="C56" s="23">
        <v>30</v>
      </c>
      <c r="D56" s="300"/>
      <c r="E56" s="8"/>
      <c r="F56" s="302"/>
      <c r="G56" s="277"/>
      <c r="H56" s="297"/>
      <c r="I56" s="25">
        <v>30</v>
      </c>
      <c r="J56" s="304"/>
      <c r="K56" s="8"/>
      <c r="L56" s="302"/>
      <c r="M56" s="261"/>
    </row>
    <row r="57" spans="2:13" ht="14.25">
      <c r="B57" s="254"/>
      <c r="C57" s="23">
        <v>31</v>
      </c>
      <c r="D57" s="300"/>
      <c r="E57" s="8"/>
      <c r="F57" s="302"/>
      <c r="G57" s="277"/>
      <c r="H57" s="297"/>
      <c r="I57" s="25">
        <v>31</v>
      </c>
      <c r="J57" s="304"/>
      <c r="K57" s="8"/>
      <c r="L57" s="302"/>
      <c r="M57" s="261"/>
    </row>
    <row r="58" spans="2:13" ht="14.25">
      <c r="B58" s="254"/>
      <c r="C58" s="23">
        <v>32</v>
      </c>
      <c r="D58" s="300"/>
      <c r="E58" s="8"/>
      <c r="F58" s="302"/>
      <c r="G58" s="277"/>
      <c r="H58" s="297"/>
      <c r="I58" s="25">
        <v>32</v>
      </c>
      <c r="J58" s="304"/>
      <c r="K58" s="8"/>
      <c r="L58" s="302"/>
      <c r="M58" s="261"/>
    </row>
    <row r="59" spans="2:13" ht="14.25">
      <c r="B59" s="254"/>
      <c r="C59" s="23">
        <v>33</v>
      </c>
      <c r="D59" s="300"/>
      <c r="E59" s="8"/>
      <c r="F59" s="302"/>
      <c r="G59" s="277"/>
      <c r="H59" s="297"/>
      <c r="I59" s="25">
        <v>33</v>
      </c>
      <c r="J59" s="304"/>
      <c r="K59" s="8"/>
      <c r="L59" s="302"/>
      <c r="M59" s="261"/>
    </row>
    <row r="60" spans="2:13" ht="14.25">
      <c r="B60" s="254"/>
      <c r="C60" s="23">
        <v>34</v>
      </c>
      <c r="D60" s="300"/>
      <c r="E60" s="8"/>
      <c r="F60" s="302"/>
      <c r="G60" s="277"/>
      <c r="H60" s="297"/>
      <c r="I60" s="25">
        <v>34</v>
      </c>
      <c r="J60" s="304"/>
      <c r="K60" s="8"/>
      <c r="L60" s="302"/>
      <c r="M60" s="261"/>
    </row>
    <row r="61" spans="2:13" ht="14.25">
      <c r="B61" s="254"/>
      <c r="C61" s="23">
        <v>35</v>
      </c>
      <c r="D61" s="300"/>
      <c r="E61" s="8"/>
      <c r="F61" s="302"/>
      <c r="G61" s="277"/>
      <c r="H61" s="297"/>
      <c r="I61" s="25">
        <v>35</v>
      </c>
      <c r="J61" s="304"/>
      <c r="K61" s="8"/>
      <c r="L61" s="302"/>
      <c r="M61" s="261"/>
    </row>
    <row r="62" spans="2:13" ht="14.25">
      <c r="B62" s="254"/>
      <c r="C62" s="23">
        <v>36</v>
      </c>
      <c r="D62" s="300"/>
      <c r="E62" s="8"/>
      <c r="F62" s="302"/>
      <c r="G62" s="277"/>
      <c r="H62" s="297"/>
      <c r="I62" s="25">
        <v>36</v>
      </c>
      <c r="J62" s="304"/>
      <c r="K62" s="8"/>
      <c r="L62" s="302"/>
      <c r="M62" s="261"/>
    </row>
    <row r="63" spans="2:13" ht="14.25">
      <c r="B63" s="254"/>
      <c r="C63" s="23">
        <v>37</v>
      </c>
      <c r="D63" s="300"/>
      <c r="E63" s="8"/>
      <c r="F63" s="302"/>
      <c r="G63" s="277"/>
      <c r="H63" s="297"/>
      <c r="I63" s="25">
        <v>37</v>
      </c>
      <c r="J63" s="304"/>
      <c r="K63" s="8"/>
      <c r="L63" s="302"/>
      <c r="M63" s="261"/>
    </row>
    <row r="64" spans="2:13" ht="14.25">
      <c r="B64" s="254"/>
      <c r="C64" s="23">
        <v>38</v>
      </c>
      <c r="D64" s="300"/>
      <c r="E64" s="8"/>
      <c r="F64" s="302"/>
      <c r="G64" s="277"/>
      <c r="H64" s="297"/>
      <c r="I64" s="25">
        <v>38</v>
      </c>
      <c r="J64" s="304"/>
      <c r="K64" s="8"/>
      <c r="L64" s="302"/>
      <c r="M64" s="261"/>
    </row>
    <row r="65" spans="2:13" ht="14.25">
      <c r="B65" s="254"/>
      <c r="C65" s="23">
        <v>39</v>
      </c>
      <c r="D65" s="300"/>
      <c r="E65" s="8"/>
      <c r="F65" s="302"/>
      <c r="G65" s="277"/>
      <c r="H65" s="297"/>
      <c r="I65" s="25">
        <v>39</v>
      </c>
      <c r="J65" s="304"/>
      <c r="K65" s="8"/>
      <c r="L65" s="302"/>
      <c r="M65" s="261"/>
    </row>
    <row r="66" spans="2:13" ht="14.25">
      <c r="B66" s="254"/>
      <c r="C66" s="23">
        <v>40</v>
      </c>
      <c r="D66" s="300"/>
      <c r="E66" s="8"/>
      <c r="F66" s="302"/>
      <c r="G66" s="277"/>
      <c r="H66" s="297"/>
      <c r="I66" s="25">
        <v>40</v>
      </c>
      <c r="J66" s="304"/>
      <c r="K66" s="8"/>
      <c r="L66" s="302"/>
      <c r="M66" s="261"/>
    </row>
    <row r="67" spans="2:13" ht="14.25">
      <c r="B67" s="254"/>
      <c r="C67" s="23">
        <v>41</v>
      </c>
      <c r="D67" s="300"/>
      <c r="E67" s="8"/>
      <c r="F67" s="302"/>
      <c r="G67" s="277"/>
      <c r="H67" s="297"/>
      <c r="I67" s="25">
        <v>41</v>
      </c>
      <c r="J67" s="304"/>
      <c r="K67" s="8"/>
      <c r="L67" s="302"/>
      <c r="M67" s="261"/>
    </row>
    <row r="68" spans="2:13" ht="14.25">
      <c r="B68" s="254"/>
      <c r="C68" s="23">
        <v>42</v>
      </c>
      <c r="D68" s="300"/>
      <c r="E68" s="8"/>
      <c r="F68" s="302"/>
      <c r="G68" s="277"/>
      <c r="H68" s="297"/>
      <c r="I68" s="25">
        <v>42</v>
      </c>
      <c r="J68" s="304"/>
      <c r="K68" s="8"/>
      <c r="L68" s="302"/>
      <c r="M68" s="261"/>
    </row>
    <row r="69" spans="2:13" ht="14.25">
      <c r="B69" s="254"/>
      <c r="C69" s="23">
        <v>43</v>
      </c>
      <c r="D69" s="300"/>
      <c r="E69" s="8"/>
      <c r="F69" s="302"/>
      <c r="G69" s="277"/>
      <c r="H69" s="297"/>
      <c r="I69" s="25">
        <v>43</v>
      </c>
      <c r="J69" s="304"/>
      <c r="K69" s="8"/>
      <c r="L69" s="302"/>
      <c r="M69" s="261"/>
    </row>
    <row r="70" spans="2:13" ht="14.25">
      <c r="B70" s="254"/>
      <c r="C70" s="23">
        <v>44</v>
      </c>
      <c r="D70" s="300"/>
      <c r="E70" s="8"/>
      <c r="F70" s="302"/>
      <c r="G70" s="277"/>
      <c r="H70" s="297"/>
      <c r="I70" s="25">
        <v>44</v>
      </c>
      <c r="J70" s="304"/>
      <c r="K70" s="8"/>
      <c r="L70" s="302"/>
      <c r="M70" s="261"/>
    </row>
    <row r="71" spans="2:13" ht="14.25">
      <c r="B71" s="254"/>
      <c r="C71" s="23">
        <v>45</v>
      </c>
      <c r="D71" s="300"/>
      <c r="E71" s="8"/>
      <c r="F71" s="302"/>
      <c r="G71" s="277"/>
      <c r="H71" s="297"/>
      <c r="I71" s="25">
        <v>45</v>
      </c>
      <c r="J71" s="304"/>
      <c r="K71" s="8"/>
      <c r="L71" s="302"/>
      <c r="M71" s="261"/>
    </row>
    <row r="72" spans="2:13" ht="14.25">
      <c r="B72" s="254"/>
      <c r="C72" s="23">
        <v>46</v>
      </c>
      <c r="D72" s="300"/>
      <c r="E72" s="8"/>
      <c r="F72" s="302"/>
      <c r="G72" s="277"/>
      <c r="H72" s="297"/>
      <c r="I72" s="25">
        <v>46</v>
      </c>
      <c r="J72" s="304"/>
      <c r="K72" s="8"/>
      <c r="L72" s="302"/>
      <c r="M72" s="261"/>
    </row>
    <row r="73" spans="2:13" ht="14.25">
      <c r="B73" s="254"/>
      <c r="C73" s="23">
        <v>47</v>
      </c>
      <c r="D73" s="300"/>
      <c r="E73" s="8"/>
      <c r="F73" s="302"/>
      <c r="G73" s="277"/>
      <c r="H73" s="297"/>
      <c r="I73" s="25">
        <v>47</v>
      </c>
      <c r="J73" s="304"/>
      <c r="K73" s="8"/>
      <c r="L73" s="302"/>
      <c r="M73" s="261"/>
    </row>
    <row r="74" spans="2:13" ht="14.25">
      <c r="B74" s="254"/>
      <c r="C74" s="23">
        <v>48</v>
      </c>
      <c r="D74" s="300"/>
      <c r="E74" s="8"/>
      <c r="F74" s="302"/>
      <c r="G74" s="277"/>
      <c r="H74" s="297"/>
      <c r="I74" s="25">
        <v>48</v>
      </c>
      <c r="J74" s="304"/>
      <c r="K74" s="8"/>
      <c r="L74" s="302"/>
      <c r="M74" s="261"/>
    </row>
    <row r="75" spans="2:13" ht="14.25">
      <c r="B75" s="254"/>
      <c r="C75" s="23">
        <v>49</v>
      </c>
      <c r="D75" s="300"/>
      <c r="E75" s="8"/>
      <c r="F75" s="302"/>
      <c r="G75" s="277"/>
      <c r="H75" s="297"/>
      <c r="I75" s="25">
        <v>49</v>
      </c>
      <c r="J75" s="304"/>
      <c r="K75" s="8"/>
      <c r="L75" s="302"/>
      <c r="M75" s="261"/>
    </row>
    <row r="76" spans="2:13" ht="14.25">
      <c r="B76" s="254"/>
      <c r="C76" s="23">
        <v>50</v>
      </c>
      <c r="D76" s="300"/>
      <c r="E76" s="8"/>
      <c r="F76" s="302"/>
      <c r="G76" s="277"/>
      <c r="H76" s="297"/>
      <c r="I76" s="25">
        <v>50</v>
      </c>
      <c r="J76" s="304"/>
      <c r="K76" s="8"/>
      <c r="L76" s="302"/>
      <c r="M76" s="261"/>
    </row>
    <row r="77" spans="2:13" ht="14.25">
      <c r="B77" s="254"/>
      <c r="C77" s="23">
        <v>51</v>
      </c>
      <c r="D77" s="300"/>
      <c r="E77" s="8"/>
      <c r="F77" s="302"/>
      <c r="G77" s="277"/>
      <c r="H77" s="297"/>
      <c r="I77" s="25">
        <v>51</v>
      </c>
      <c r="J77" s="304"/>
      <c r="K77" s="8"/>
      <c r="L77" s="302"/>
      <c r="M77" s="261"/>
    </row>
    <row r="78" spans="2:13" ht="14.25">
      <c r="B78" s="254"/>
      <c r="C78" s="23">
        <v>52</v>
      </c>
      <c r="D78" s="300"/>
      <c r="E78" s="8"/>
      <c r="F78" s="302"/>
      <c r="G78" s="277"/>
      <c r="H78" s="297"/>
      <c r="I78" s="25">
        <v>52</v>
      </c>
      <c r="J78" s="304"/>
      <c r="K78" s="8"/>
      <c r="L78" s="302"/>
      <c r="M78" s="261"/>
    </row>
    <row r="79" spans="2:13" ht="14.25">
      <c r="B79" s="254"/>
      <c r="C79" s="23">
        <v>53</v>
      </c>
      <c r="D79" s="300"/>
      <c r="E79" s="8"/>
      <c r="F79" s="302"/>
      <c r="G79" s="277"/>
      <c r="H79" s="297"/>
      <c r="I79" s="25">
        <v>53</v>
      </c>
      <c r="J79" s="304"/>
      <c r="K79" s="8"/>
      <c r="L79" s="302"/>
      <c r="M79" s="261"/>
    </row>
    <row r="80" spans="2:13" ht="14.25">
      <c r="B80" s="254"/>
      <c r="C80" s="23">
        <v>54</v>
      </c>
      <c r="D80" s="300"/>
      <c r="E80" s="8"/>
      <c r="F80" s="302"/>
      <c r="G80" s="277"/>
      <c r="H80" s="297"/>
      <c r="I80" s="25">
        <v>54</v>
      </c>
      <c r="J80" s="304"/>
      <c r="K80" s="8"/>
      <c r="L80" s="302"/>
      <c r="M80" s="261"/>
    </row>
    <row r="81" spans="2:13" ht="14.25">
      <c r="B81" s="254"/>
      <c r="C81" s="23">
        <v>55</v>
      </c>
      <c r="D81" s="300"/>
      <c r="E81" s="8"/>
      <c r="F81" s="302"/>
      <c r="G81" s="277"/>
      <c r="H81" s="297"/>
      <c r="I81" s="25">
        <v>55</v>
      </c>
      <c r="J81" s="304"/>
      <c r="K81" s="8"/>
      <c r="L81" s="302"/>
      <c r="M81" s="261"/>
    </row>
    <row r="82" spans="2:13" ht="14.25">
      <c r="B82" s="254"/>
      <c r="C82" s="23">
        <v>56</v>
      </c>
      <c r="D82" s="300"/>
      <c r="E82" s="8"/>
      <c r="F82" s="302"/>
      <c r="G82" s="277"/>
      <c r="H82" s="297"/>
      <c r="I82" s="25">
        <v>56</v>
      </c>
      <c r="J82" s="304"/>
      <c r="K82" s="8"/>
      <c r="L82" s="302"/>
      <c r="M82" s="261"/>
    </row>
    <row r="83" spans="2:13" ht="14.25">
      <c r="B83" s="254"/>
      <c r="C83" s="23">
        <v>57</v>
      </c>
      <c r="D83" s="300"/>
      <c r="E83" s="8"/>
      <c r="F83" s="302"/>
      <c r="G83" s="277"/>
      <c r="H83" s="297"/>
      <c r="I83" s="25">
        <v>57</v>
      </c>
      <c r="J83" s="304"/>
      <c r="K83" s="8"/>
      <c r="L83" s="302"/>
      <c r="M83" s="261"/>
    </row>
    <row r="84" spans="2:13" ht="14.25">
      <c r="B84" s="254"/>
      <c r="C84" s="23">
        <v>58</v>
      </c>
      <c r="D84" s="300"/>
      <c r="E84" s="8"/>
      <c r="F84" s="302"/>
      <c r="G84" s="277"/>
      <c r="H84" s="297"/>
      <c r="I84" s="25">
        <v>58</v>
      </c>
      <c r="J84" s="304"/>
      <c r="K84" s="8"/>
      <c r="L84" s="302"/>
      <c r="M84" s="261"/>
    </row>
    <row r="85" spans="2:13" ht="14.25">
      <c r="B85" s="254"/>
      <c r="C85" s="23">
        <v>59</v>
      </c>
      <c r="D85" s="300"/>
      <c r="E85" s="8"/>
      <c r="F85" s="302"/>
      <c r="G85" s="277"/>
      <c r="H85" s="297"/>
      <c r="I85" s="25">
        <v>59</v>
      </c>
      <c r="J85" s="304"/>
      <c r="K85" s="8"/>
      <c r="L85" s="302"/>
      <c r="M85" s="261"/>
    </row>
    <row r="86" spans="2:13" ht="14.25">
      <c r="B86" s="254"/>
      <c r="C86" s="23">
        <v>60</v>
      </c>
      <c r="D86" s="299"/>
      <c r="E86" s="7"/>
      <c r="F86" s="301"/>
      <c r="G86" s="277"/>
      <c r="H86" s="297"/>
      <c r="I86" s="25">
        <v>60</v>
      </c>
      <c r="J86" s="303"/>
      <c r="K86" s="7"/>
      <c r="L86" s="301"/>
      <c r="M86" s="261"/>
    </row>
    <row r="87" spans="2:13" ht="14.25">
      <c r="B87" s="254"/>
      <c r="C87" s="140"/>
      <c r="D87" s="20"/>
      <c r="E87" s="20"/>
      <c r="F87" s="20"/>
      <c r="G87" s="16"/>
      <c r="H87" s="17"/>
      <c r="I87" s="20"/>
      <c r="J87" s="20"/>
      <c r="K87" s="20"/>
      <c r="L87" s="20"/>
      <c r="M87" s="255"/>
    </row>
    <row r="88" spans="2:13" ht="14.25">
      <c r="B88" s="254"/>
      <c r="C88" s="529" t="s">
        <v>313</v>
      </c>
      <c r="D88" s="529"/>
      <c r="E88" s="529"/>
      <c r="F88" s="529"/>
      <c r="G88" s="529"/>
      <c r="H88" s="529"/>
      <c r="I88" s="529"/>
      <c r="J88" s="529"/>
      <c r="K88" s="529"/>
      <c r="L88" s="529"/>
      <c r="M88" s="262"/>
    </row>
    <row r="89" spans="2:13" ht="66" customHeight="1">
      <c r="B89" s="254"/>
      <c r="C89" s="523" t="s">
        <v>422</v>
      </c>
      <c r="D89" s="506"/>
      <c r="E89" s="506"/>
      <c r="F89" s="530"/>
      <c r="G89" s="530"/>
      <c r="H89" s="530"/>
      <c r="I89" s="530"/>
      <c r="J89" s="530"/>
      <c r="K89" s="530"/>
      <c r="L89" s="530"/>
      <c r="M89" s="255"/>
    </row>
    <row r="90" spans="2:13" ht="20.25" customHeight="1">
      <c r="B90" s="254"/>
      <c r="C90" s="152"/>
      <c r="D90" s="153"/>
      <c r="E90" s="154"/>
      <c r="F90" s="154"/>
      <c r="G90" s="154"/>
      <c r="H90" s="154"/>
      <c r="I90" s="154"/>
      <c r="J90" s="154"/>
      <c r="K90" s="154"/>
      <c r="L90" s="154"/>
      <c r="M90" s="263"/>
    </row>
    <row r="91" spans="2:13" ht="15.75" customHeight="1">
      <c r="B91" s="254"/>
      <c r="C91" s="521" t="s">
        <v>320</v>
      </c>
      <c r="D91" s="522"/>
      <c r="E91" s="522"/>
      <c r="F91" s="154"/>
      <c r="G91" s="154"/>
      <c r="H91" s="154"/>
      <c r="I91" s="154"/>
      <c r="J91" s="154"/>
      <c r="K91" s="154"/>
      <c r="L91" s="154"/>
      <c r="M91" s="263"/>
    </row>
    <row r="92" spans="2:13" ht="15.75" customHeight="1">
      <c r="B92" s="254"/>
      <c r="C92" s="523" t="s">
        <v>322</v>
      </c>
      <c r="D92" s="506"/>
      <c r="E92" s="506"/>
      <c r="F92" s="531">
        <v>44894</v>
      </c>
      <c r="G92" s="526"/>
      <c r="H92" s="526"/>
      <c r="I92" s="526"/>
      <c r="J92" s="526"/>
      <c r="K92" s="526"/>
      <c r="L92" s="526"/>
      <c r="M92" s="263"/>
    </row>
    <row r="93" spans="2:13" ht="15.75" customHeight="1">
      <c r="B93" s="254"/>
      <c r="C93" s="523" t="s">
        <v>324</v>
      </c>
      <c r="D93" s="506"/>
      <c r="E93" s="506"/>
      <c r="F93" s="526" t="s">
        <v>461</v>
      </c>
      <c r="G93" s="526"/>
      <c r="H93" s="526"/>
      <c r="I93" s="526"/>
      <c r="J93" s="526"/>
      <c r="K93" s="526"/>
      <c r="L93" s="526"/>
      <c r="M93" s="263"/>
    </row>
    <row r="94" spans="2:13" ht="15.75" customHeight="1">
      <c r="B94" s="254"/>
      <c r="C94" s="523" t="s">
        <v>326</v>
      </c>
      <c r="D94" s="506"/>
      <c r="E94" s="506"/>
      <c r="F94" s="526" t="s">
        <v>463</v>
      </c>
      <c r="G94" s="526"/>
      <c r="H94" s="526"/>
      <c r="I94" s="526"/>
      <c r="J94" s="526"/>
      <c r="K94" s="526"/>
      <c r="L94" s="526"/>
      <c r="M94" s="263"/>
    </row>
    <row r="95" spans="2:13" ht="21" customHeight="1">
      <c r="B95" s="254"/>
      <c r="C95" s="516" t="s">
        <v>426</v>
      </c>
      <c r="D95" s="508"/>
      <c r="E95" s="508"/>
      <c r="F95" s="154"/>
      <c r="G95" s="154"/>
      <c r="H95" s="154"/>
      <c r="I95" s="154"/>
      <c r="J95" s="154"/>
      <c r="K95" s="154"/>
      <c r="L95" s="154"/>
      <c r="M95" s="263"/>
    </row>
    <row r="96" spans="2:13" ht="15" thickBot="1">
      <c r="B96" s="264"/>
      <c r="C96" s="517"/>
      <c r="D96" s="518"/>
      <c r="E96" s="518"/>
      <c r="F96" s="265"/>
      <c r="G96" s="266"/>
      <c r="H96" s="267"/>
      <c r="I96" s="268"/>
      <c r="J96" s="268"/>
      <c r="K96" s="268"/>
      <c r="L96" s="268"/>
      <c r="M96" s="269"/>
    </row>
    <row r="97" spans="2:13" ht="14.25">
      <c r="B97" s="135"/>
      <c r="M97" s="135"/>
    </row>
  </sheetData>
  <sheetProtection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F93:L93"/>
    <mergeCell ref="F94:L94"/>
    <mergeCell ref="C92:E92"/>
    <mergeCell ref="C93:E93"/>
    <mergeCell ref="C94:E94"/>
    <mergeCell ref="C20:D20"/>
    <mergeCell ref="C25:F25"/>
    <mergeCell ref="C88:L88"/>
    <mergeCell ref="F89:L89"/>
    <mergeCell ref="F92:L92"/>
    <mergeCell ref="E19:F19"/>
    <mergeCell ref="C18:F18"/>
    <mergeCell ref="E20:F20"/>
    <mergeCell ref="C19:D19"/>
    <mergeCell ref="C95:E96"/>
    <mergeCell ref="I23:L23"/>
    <mergeCell ref="I25:L25"/>
    <mergeCell ref="C91:E91"/>
    <mergeCell ref="C89:E89"/>
    <mergeCell ref="C23:F23"/>
    <mergeCell ref="K20:L20"/>
    <mergeCell ref="I18:L18"/>
    <mergeCell ref="I19:J19"/>
    <mergeCell ref="I20:J20"/>
    <mergeCell ref="K19:L19"/>
    <mergeCell ref="I17:J17"/>
    <mergeCell ref="K17:L17"/>
    <mergeCell ref="C17:D17"/>
    <mergeCell ref="E17:F17"/>
    <mergeCell ref="C13:E13"/>
    <mergeCell ref="F13:L13"/>
    <mergeCell ref="C14:E14"/>
    <mergeCell ref="F14:L14"/>
  </mergeCells>
  <dataValidations count="2">
    <dataValidation type="list" allowBlank="1" showInputMessage="1" showErrorMessage="1" sqref="E19 E17:F17 K17:L17 K19">
      <formula1>"Taip, Ne"</formula1>
    </dataValidation>
    <dataValidation type="list" allowBlank="1" showInputMessage="1" showErrorMessage="1" sqref="F13:L13">
      <formula1>$O$13:$O$16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6" r:id="rId3"/>
  <headerFooter>
    <oddFooter>&amp;CPuslapių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N118"/>
  <sheetViews>
    <sheetView showGridLines="0" zoomScaleSheetLayoutView="100" zoomScalePageLayoutView="60" workbookViewId="0" topLeftCell="A95">
      <selection activeCell="E44" sqref="E44"/>
    </sheetView>
  </sheetViews>
  <sheetFormatPr defaultColWidth="9.140625" defaultRowHeight="15"/>
  <cols>
    <col min="1" max="1" width="1.7109375" style="305" customWidth="1"/>
    <col min="2" max="2" width="61.7109375" style="305" customWidth="1"/>
    <col min="3" max="5" width="24.28125" style="305" customWidth="1"/>
    <col min="6" max="6" width="1.7109375" style="305" customWidth="1"/>
    <col min="7" max="9" width="9.140625" style="305" customWidth="1"/>
    <col min="10" max="10" width="9.140625" style="305" hidden="1" customWidth="1"/>
    <col min="11" max="11" width="28.28125" style="305" hidden="1" customWidth="1"/>
    <col min="12" max="12" width="23.421875" style="305" hidden="1" customWidth="1"/>
    <col min="13" max="13" width="12.7109375" style="305" hidden="1" customWidth="1"/>
    <col min="14" max="14" width="24.28125" style="305" hidden="1" customWidth="1"/>
    <col min="15" max="16384" width="9.140625" style="305" customWidth="1"/>
  </cols>
  <sheetData>
    <row r="1" ht="9" customHeight="1" thickBot="1"/>
    <row r="2" spans="2:14" ht="41.25" customHeight="1">
      <c r="B2" s="306"/>
      <c r="C2" s="307"/>
      <c r="D2" s="543" t="s">
        <v>439</v>
      </c>
      <c r="E2" s="544"/>
      <c r="J2" s="305">
        <v>1</v>
      </c>
      <c r="K2" s="308" t="s">
        <v>428</v>
      </c>
      <c r="L2" s="309">
        <v>304217723</v>
      </c>
      <c r="M2" s="155" t="s">
        <v>1</v>
      </c>
      <c r="N2" s="310" t="s">
        <v>114</v>
      </c>
    </row>
    <row r="3" spans="2:14" ht="29.25" customHeight="1">
      <c r="B3" s="311"/>
      <c r="C3" s="312"/>
      <c r="D3" s="397" t="s">
        <v>409</v>
      </c>
      <c r="E3" s="396"/>
      <c r="K3" s="308" t="s">
        <v>429</v>
      </c>
      <c r="L3" s="309">
        <v>303042623</v>
      </c>
      <c r="M3" s="155" t="s">
        <v>1</v>
      </c>
      <c r="N3" s="310" t="s">
        <v>114</v>
      </c>
    </row>
    <row r="4" spans="2:14" ht="14.25" customHeight="1">
      <c r="B4" s="554" t="s">
        <v>430</v>
      </c>
      <c r="C4" s="555"/>
      <c r="D4" s="555"/>
      <c r="E4" s="556"/>
      <c r="K4" s="308" t="s">
        <v>431</v>
      </c>
      <c r="L4" s="309">
        <v>304923194</v>
      </c>
      <c r="M4" s="155" t="s">
        <v>1</v>
      </c>
      <c r="N4" s="310" t="s">
        <v>157</v>
      </c>
    </row>
    <row r="5" spans="2:14" ht="14.25" customHeight="1">
      <c r="B5" s="313"/>
      <c r="C5" s="314"/>
      <c r="D5" s="314"/>
      <c r="E5" s="315"/>
      <c r="K5" s="308"/>
      <c r="L5" s="309"/>
      <c r="M5" s="316"/>
      <c r="N5" s="310"/>
    </row>
    <row r="6" spans="2:13" ht="18.75">
      <c r="B6" s="317" t="s">
        <v>7</v>
      </c>
      <c r="C6" s="461"/>
      <c r="D6" s="461"/>
      <c r="E6" s="462"/>
      <c r="M6" s="318"/>
    </row>
    <row r="7" spans="2:14" ht="12">
      <c r="B7" s="319" t="s">
        <v>10</v>
      </c>
      <c r="C7" s="557">
        <f>_xlfn.IFERROR(VLOOKUP(C6,K2:M4,3,FALSE),"")</f>
      </c>
      <c r="D7" s="557"/>
      <c r="E7" s="558"/>
      <c r="M7" s="318"/>
      <c r="N7" s="318"/>
    </row>
    <row r="8" spans="2:14" ht="12">
      <c r="B8" s="168" t="s">
        <v>14</v>
      </c>
      <c r="C8" s="557">
        <f>_xlfn.IFERROR(VLOOKUP(C6,K2:L4,2,FALSE),"")</f>
      </c>
      <c r="D8" s="557"/>
      <c r="E8" s="558"/>
      <c r="N8" s="318"/>
    </row>
    <row r="9" spans="2:12" ht="12" customHeight="1">
      <c r="B9" s="168" t="s">
        <v>17</v>
      </c>
      <c r="C9" s="320"/>
      <c r="D9" s="320"/>
      <c r="E9" s="321"/>
      <c r="K9" s="318"/>
      <c r="L9" s="318"/>
    </row>
    <row r="10" spans="2:5" ht="12" customHeight="1">
      <c r="B10" s="168" t="s">
        <v>26</v>
      </c>
      <c r="C10" s="451"/>
      <c r="D10" s="451"/>
      <c r="E10" s="452"/>
    </row>
    <row r="11" spans="2:12" ht="12" customHeight="1">
      <c r="B11" s="168" t="s">
        <v>30</v>
      </c>
      <c r="C11" s="453"/>
      <c r="D11" s="453"/>
      <c r="E11" s="454"/>
      <c r="K11" s="318"/>
      <c r="L11" s="318"/>
    </row>
    <row r="12" spans="2:12" ht="12" customHeight="1">
      <c r="B12" s="168"/>
      <c r="C12" s="322"/>
      <c r="D12" s="322"/>
      <c r="E12" s="323"/>
      <c r="K12" s="318"/>
      <c r="L12" s="318"/>
    </row>
    <row r="13" spans="2:5" ht="12" customHeight="1">
      <c r="B13" s="168"/>
      <c r="C13" s="559" t="s">
        <v>37</v>
      </c>
      <c r="D13" s="560"/>
      <c r="E13" s="561"/>
    </row>
    <row r="14" spans="2:5" ht="12" customHeight="1">
      <c r="B14" s="168" t="s">
        <v>41</v>
      </c>
      <c r="C14" s="562" t="s">
        <v>394</v>
      </c>
      <c r="D14" s="562"/>
      <c r="E14" s="324" t="s">
        <v>43</v>
      </c>
    </row>
    <row r="15" spans="2:13" ht="12" customHeight="1">
      <c r="B15" s="325" t="s">
        <v>47</v>
      </c>
      <c r="C15" s="406"/>
      <c r="D15" s="553"/>
      <c r="E15" s="172"/>
      <c r="M15" s="318"/>
    </row>
    <row r="16" spans="2:14" ht="12" customHeight="1">
      <c r="B16" s="325" t="s">
        <v>51</v>
      </c>
      <c r="C16" s="406"/>
      <c r="D16" s="553"/>
      <c r="E16" s="172"/>
      <c r="N16" s="318"/>
    </row>
    <row r="17" spans="2:13" ht="12" customHeight="1">
      <c r="B17" s="325" t="s">
        <v>55</v>
      </c>
      <c r="C17" s="406"/>
      <c r="D17" s="553"/>
      <c r="E17" s="172"/>
      <c r="M17" s="318"/>
    </row>
    <row r="18" spans="2:14" ht="12" customHeight="1">
      <c r="B18" s="325" t="s">
        <v>58</v>
      </c>
      <c r="C18" s="406"/>
      <c r="D18" s="553"/>
      <c r="E18" s="172"/>
      <c r="M18" s="318"/>
      <c r="N18" s="318"/>
    </row>
    <row r="19" spans="2:14" ht="12" customHeight="1">
      <c r="B19" s="325" t="s">
        <v>61</v>
      </c>
      <c r="C19" s="406"/>
      <c r="D19" s="553"/>
      <c r="E19" s="172"/>
      <c r="M19" s="318"/>
      <c r="N19" s="318"/>
    </row>
    <row r="20" spans="2:14" ht="12" customHeight="1">
      <c r="B20" s="325" t="s">
        <v>75</v>
      </c>
      <c r="C20" s="563" t="s">
        <v>76</v>
      </c>
      <c r="D20" s="564"/>
      <c r="E20" s="326">
        <f>100%-SUM(E15:E19)</f>
        <v>1</v>
      </c>
      <c r="M20" s="318"/>
      <c r="N20" s="318"/>
    </row>
    <row r="21" spans="2:14" ht="13.5" customHeight="1">
      <c r="B21" s="325"/>
      <c r="C21" s="327"/>
      <c r="D21" s="327"/>
      <c r="E21" s="178"/>
      <c r="M21" s="318"/>
      <c r="N21" s="318"/>
    </row>
    <row r="22" spans="2:14" ht="12">
      <c r="B22" s="168" t="s">
        <v>432</v>
      </c>
      <c r="C22" s="565">
        <f>_xlfn.IFERROR(VLOOKUP(C6,K2:N4,4,FALSE),"")</f>
      </c>
      <c r="D22" s="565"/>
      <c r="E22" s="566"/>
      <c r="N22" s="318"/>
    </row>
    <row r="23" spans="2:13" ht="12.75" customHeight="1">
      <c r="B23" s="168"/>
      <c r="C23" s="327"/>
      <c r="D23" s="327"/>
      <c r="E23" s="178"/>
      <c r="M23" s="318"/>
    </row>
    <row r="24" spans="2:14" ht="26.25" customHeight="1">
      <c r="B24" s="168"/>
      <c r="C24" s="547" t="s">
        <v>89</v>
      </c>
      <c r="D24" s="547"/>
      <c r="E24" s="548"/>
      <c r="N24" s="318"/>
    </row>
    <row r="25" spans="2:14" ht="12">
      <c r="B25" s="328"/>
      <c r="C25" s="551"/>
      <c r="D25" s="551"/>
      <c r="E25" s="552"/>
      <c r="M25" s="318"/>
      <c r="N25" s="318"/>
    </row>
    <row r="26" spans="2:14" ht="12">
      <c r="B26" s="328"/>
      <c r="C26" s="545" t="s">
        <v>95</v>
      </c>
      <c r="D26" s="545"/>
      <c r="E26" s="546"/>
      <c r="M26" s="318"/>
      <c r="N26" s="318"/>
    </row>
    <row r="27" spans="2:14" ht="27" customHeight="1" thickBot="1">
      <c r="B27" s="329" t="s">
        <v>97</v>
      </c>
      <c r="C27" s="330" t="s">
        <v>464</v>
      </c>
      <c r="D27" s="330"/>
      <c r="E27" s="331" t="s">
        <v>474</v>
      </c>
      <c r="M27" s="318"/>
      <c r="N27" s="318"/>
    </row>
    <row r="28" spans="2:14" ht="12">
      <c r="B28" s="332" t="s">
        <v>99</v>
      </c>
      <c r="C28" s="1"/>
      <c r="D28" s="143"/>
      <c r="E28" s="333"/>
      <c r="M28" s="318"/>
      <c r="N28" s="318"/>
    </row>
    <row r="29" spans="2:14" ht="12">
      <c r="B29" s="332" t="s">
        <v>101</v>
      </c>
      <c r="C29" s="2"/>
      <c r="D29" s="143"/>
      <c r="E29" s="186"/>
      <c r="M29" s="318"/>
      <c r="N29" s="318"/>
    </row>
    <row r="30" spans="2:14" ht="12">
      <c r="B30" s="334" t="s">
        <v>103</v>
      </c>
      <c r="C30" s="335">
        <f>+C28-C29</f>
        <v>0</v>
      </c>
      <c r="D30" s="143"/>
      <c r="E30" s="336">
        <f>+E28-E29</f>
        <v>0</v>
      </c>
      <c r="M30" s="318"/>
      <c r="N30" s="318"/>
    </row>
    <row r="31" spans="2:14" ht="12">
      <c r="B31" s="332" t="s">
        <v>105</v>
      </c>
      <c r="C31" s="1"/>
      <c r="D31" s="143"/>
      <c r="E31" s="333"/>
      <c r="M31" s="318"/>
      <c r="N31" s="318"/>
    </row>
    <row r="32" spans="2:14" ht="12">
      <c r="B32" s="332" t="s">
        <v>107</v>
      </c>
      <c r="C32" s="3"/>
      <c r="D32" s="143"/>
      <c r="E32" s="195"/>
      <c r="M32" s="318"/>
      <c r="N32" s="318"/>
    </row>
    <row r="33" spans="2:14" ht="12">
      <c r="B33" s="334" t="s">
        <v>109</v>
      </c>
      <c r="C33" s="335">
        <f>+C30-C31-C32</f>
        <v>0</v>
      </c>
      <c r="D33" s="143"/>
      <c r="E33" s="336">
        <f>+E30-E31-E32</f>
        <v>0</v>
      </c>
      <c r="M33" s="318"/>
      <c r="N33" s="318"/>
    </row>
    <row r="34" spans="2:14" ht="12">
      <c r="B34" s="332" t="s">
        <v>113</v>
      </c>
      <c r="C34" s="3"/>
      <c r="D34" s="143"/>
      <c r="E34" s="195"/>
      <c r="M34" s="318"/>
      <c r="N34" s="318"/>
    </row>
    <row r="35" spans="2:14" ht="12">
      <c r="B35" s="332" t="s">
        <v>115</v>
      </c>
      <c r="C35" s="337">
        <f>C36-C37</f>
        <v>0</v>
      </c>
      <c r="D35" s="143"/>
      <c r="E35" s="338">
        <f>E36-E37</f>
        <v>0</v>
      </c>
      <c r="N35" s="318"/>
    </row>
    <row r="36" spans="2:13" ht="12" customHeight="1">
      <c r="B36" s="339" t="s">
        <v>117</v>
      </c>
      <c r="C36" s="1"/>
      <c r="D36" s="143"/>
      <c r="E36" s="333"/>
      <c r="M36" s="318"/>
    </row>
    <row r="37" spans="2:14" s="340" customFormat="1" ht="12" customHeight="1">
      <c r="B37" s="339" t="s">
        <v>119</v>
      </c>
      <c r="C37" s="2"/>
      <c r="D37" s="143"/>
      <c r="E37" s="186"/>
      <c r="K37" s="305"/>
      <c r="L37" s="305"/>
      <c r="M37" s="318"/>
      <c r="N37" s="318"/>
    </row>
    <row r="38" spans="2:14" ht="12" customHeight="1">
      <c r="B38" s="334" t="s">
        <v>121</v>
      </c>
      <c r="C38" s="335">
        <f>+C33+C34+C35</f>
        <v>0</v>
      </c>
      <c r="D38" s="143"/>
      <c r="E38" s="336">
        <f>+E33+E34+E35</f>
        <v>0</v>
      </c>
      <c r="M38" s="318"/>
      <c r="N38" s="318"/>
    </row>
    <row r="39" spans="2:14" ht="12">
      <c r="B39" s="332" t="s">
        <v>123</v>
      </c>
      <c r="C39" s="3"/>
      <c r="D39" s="143"/>
      <c r="E39" s="195"/>
      <c r="N39" s="318"/>
    </row>
    <row r="40" spans="2:5" ht="12">
      <c r="B40" s="334" t="s">
        <v>125</v>
      </c>
      <c r="C40" s="335">
        <f>C38-C39</f>
        <v>0</v>
      </c>
      <c r="D40" s="143"/>
      <c r="E40" s="336">
        <f>E38-E39</f>
        <v>0</v>
      </c>
    </row>
    <row r="41" spans="2:5" ht="12">
      <c r="B41" s="328"/>
      <c r="C41" s="143"/>
      <c r="D41" s="143"/>
      <c r="E41" s="341"/>
    </row>
    <row r="42" spans="2:14" s="318" customFormat="1" ht="31.5" customHeight="1">
      <c r="B42" s="328"/>
      <c r="C42" s="547" t="s">
        <v>433</v>
      </c>
      <c r="D42" s="547"/>
      <c r="E42" s="548"/>
      <c r="K42" s="305"/>
      <c r="L42" s="305"/>
      <c r="M42" s="305"/>
      <c r="N42" s="305"/>
    </row>
    <row r="43" spans="2:14" s="318" customFormat="1" ht="27" customHeight="1" thickBot="1">
      <c r="B43" s="329" t="s">
        <v>129</v>
      </c>
      <c r="C43" s="342" t="s">
        <v>464</v>
      </c>
      <c r="D43" s="330"/>
      <c r="E43" s="343" t="s">
        <v>466</v>
      </c>
      <c r="K43" s="305"/>
      <c r="L43" s="305"/>
      <c r="M43" s="305"/>
      <c r="N43" s="305"/>
    </row>
    <row r="44" spans="2:5" ht="12">
      <c r="B44" s="344" t="s">
        <v>131</v>
      </c>
      <c r="C44" s="1"/>
      <c r="D44" s="143"/>
      <c r="E44" s="333"/>
    </row>
    <row r="45" spans="2:14" s="318" customFormat="1" ht="12">
      <c r="B45" s="344" t="s">
        <v>133</v>
      </c>
      <c r="C45" s="4"/>
      <c r="D45" s="143"/>
      <c r="E45" s="206"/>
      <c r="K45" s="305"/>
      <c r="L45" s="305"/>
      <c r="N45" s="305"/>
    </row>
    <row r="46" spans="2:14" ht="12">
      <c r="B46" s="344" t="s">
        <v>135</v>
      </c>
      <c r="C46" s="4"/>
      <c r="D46" s="143"/>
      <c r="E46" s="206"/>
      <c r="M46" s="318"/>
      <c r="N46" s="318"/>
    </row>
    <row r="47" spans="2:14" ht="12">
      <c r="B47" s="344" t="s">
        <v>137</v>
      </c>
      <c r="C47" s="4"/>
      <c r="D47" s="143"/>
      <c r="E47" s="206"/>
      <c r="M47" s="318"/>
      <c r="N47" s="318"/>
    </row>
    <row r="48" spans="2:14" ht="12">
      <c r="B48" s="345" t="s">
        <v>139</v>
      </c>
      <c r="C48" s="346">
        <f>SUM(C44:C47)</f>
        <v>0</v>
      </c>
      <c r="D48" s="143"/>
      <c r="E48" s="347">
        <f>SUM(E44:E47)</f>
        <v>0</v>
      </c>
      <c r="M48" s="318"/>
      <c r="N48" s="318"/>
    </row>
    <row r="49" spans="2:14" ht="12">
      <c r="B49" s="328"/>
      <c r="C49" s="348"/>
      <c r="D49" s="143"/>
      <c r="E49" s="349"/>
      <c r="M49" s="318"/>
      <c r="N49" s="318"/>
    </row>
    <row r="50" spans="2:12" s="318" customFormat="1" ht="12">
      <c r="B50" s="350" t="s">
        <v>142</v>
      </c>
      <c r="C50" s="1"/>
      <c r="D50" s="143"/>
      <c r="E50" s="333"/>
      <c r="K50" s="305"/>
      <c r="L50" s="305"/>
    </row>
    <row r="51" spans="2:14" ht="12">
      <c r="B51" s="351" t="s">
        <v>434</v>
      </c>
      <c r="C51" s="4"/>
      <c r="D51" s="143"/>
      <c r="E51" s="206"/>
      <c r="M51" s="318"/>
      <c r="N51" s="318"/>
    </row>
    <row r="52" spans="2:12" s="318" customFormat="1" ht="12">
      <c r="B52" s="352" t="s">
        <v>435</v>
      </c>
      <c r="C52" s="4"/>
      <c r="D52" s="143"/>
      <c r="E52" s="206"/>
      <c r="K52" s="305"/>
      <c r="L52" s="305"/>
    </row>
    <row r="53" spans="2:12" s="318" customFormat="1" ht="15.75" customHeight="1">
      <c r="B53" s="352" t="s">
        <v>148</v>
      </c>
      <c r="C53" s="2"/>
      <c r="D53" s="143"/>
      <c r="E53" s="186"/>
      <c r="K53" s="305"/>
      <c r="L53" s="305"/>
    </row>
    <row r="54" spans="2:14" ht="14.25" customHeight="1">
      <c r="B54" s="345" t="s">
        <v>150</v>
      </c>
      <c r="C54" s="346">
        <f>SUM(C50:C53)</f>
        <v>0</v>
      </c>
      <c r="D54" s="143"/>
      <c r="E54" s="347">
        <f>SUM(E50:E53)</f>
        <v>0</v>
      </c>
      <c r="N54" s="318"/>
    </row>
    <row r="55" spans="2:5" ht="12.75" customHeight="1">
      <c r="B55" s="345"/>
      <c r="C55" s="346"/>
      <c r="D55" s="143"/>
      <c r="E55" s="347"/>
    </row>
    <row r="56" spans="2:5" ht="12">
      <c r="B56" s="345" t="s">
        <v>153</v>
      </c>
      <c r="C56" s="4"/>
      <c r="D56" s="143"/>
      <c r="E56" s="199"/>
    </row>
    <row r="57" spans="2:5" ht="12">
      <c r="B57" s="345"/>
      <c r="C57" s="346"/>
      <c r="D57" s="143"/>
      <c r="E57" s="347"/>
    </row>
    <row r="58" spans="2:5" ht="12">
      <c r="B58" s="345" t="s">
        <v>156</v>
      </c>
      <c r="C58" s="4"/>
      <c r="D58" s="143"/>
      <c r="E58" s="199"/>
    </row>
    <row r="59" spans="2:5" ht="12">
      <c r="B59" s="328"/>
      <c r="C59" s="348"/>
      <c r="D59" s="143"/>
      <c r="E59" s="349"/>
    </row>
    <row r="60" spans="2:5" ht="12">
      <c r="B60" s="353" t="s">
        <v>159</v>
      </c>
      <c r="C60" s="346">
        <f>SUM(C48,C54,C56,C58)</f>
        <v>0</v>
      </c>
      <c r="D60" s="143"/>
      <c r="E60" s="347">
        <f>SUM(E48,E54,E56,E58)</f>
        <v>0</v>
      </c>
    </row>
    <row r="61" spans="2:14" s="318" customFormat="1" ht="12">
      <c r="B61" s="354"/>
      <c r="C61" s="348"/>
      <c r="D61" s="143"/>
      <c r="E61" s="349"/>
      <c r="K61" s="305"/>
      <c r="L61" s="305"/>
      <c r="M61" s="305"/>
      <c r="N61" s="305"/>
    </row>
    <row r="62" spans="2:5" ht="12" customHeight="1">
      <c r="B62" s="211" t="s">
        <v>436</v>
      </c>
      <c r="C62" s="4"/>
      <c r="D62" s="143"/>
      <c r="E62" s="206"/>
    </row>
    <row r="63" spans="2:14" s="318" customFormat="1" ht="10.5" customHeight="1">
      <c r="B63" s="211" t="s">
        <v>172</v>
      </c>
      <c r="C63" s="4"/>
      <c r="D63" s="143"/>
      <c r="E63" s="206"/>
      <c r="K63" s="305"/>
      <c r="L63" s="305"/>
      <c r="M63" s="305"/>
      <c r="N63" s="305"/>
    </row>
    <row r="64" spans="2:14" s="318" customFormat="1" ht="10.5" customHeight="1">
      <c r="B64" s="211" t="s">
        <v>174</v>
      </c>
      <c r="C64" s="4"/>
      <c r="D64" s="143"/>
      <c r="E64" s="206"/>
      <c r="K64" s="305"/>
      <c r="L64" s="305"/>
      <c r="M64" s="305"/>
      <c r="N64" s="305"/>
    </row>
    <row r="65" spans="2:14" s="318" customFormat="1" ht="10.5" customHeight="1">
      <c r="B65" s="355" t="s">
        <v>176</v>
      </c>
      <c r="C65" s="4"/>
      <c r="D65" s="143"/>
      <c r="E65" s="206"/>
      <c r="K65" s="305"/>
      <c r="L65" s="305"/>
      <c r="M65" s="305"/>
      <c r="N65" s="305"/>
    </row>
    <row r="66" spans="2:14" s="318" customFormat="1" ht="10.5" customHeight="1">
      <c r="B66" s="211" t="s">
        <v>178</v>
      </c>
      <c r="C66" s="4"/>
      <c r="D66" s="143"/>
      <c r="E66" s="206"/>
      <c r="K66" s="305"/>
      <c r="L66" s="305"/>
      <c r="M66" s="305"/>
      <c r="N66" s="305"/>
    </row>
    <row r="67" spans="2:14" s="318" customFormat="1" ht="10.5" customHeight="1">
      <c r="B67" s="334" t="s">
        <v>180</v>
      </c>
      <c r="C67" s="346">
        <f>SUM(C62,C63:C64,C66:C66)</f>
        <v>0</v>
      </c>
      <c r="D67" s="143"/>
      <c r="E67" s="347">
        <f>SUM(E62,E63:E64,E66:E66)</f>
        <v>0</v>
      </c>
      <c r="K67" s="305"/>
      <c r="L67" s="305"/>
      <c r="M67" s="305"/>
      <c r="N67" s="305"/>
    </row>
    <row r="68" spans="2:5" ht="12.75" customHeight="1">
      <c r="B68" s="332"/>
      <c r="C68" s="348"/>
      <c r="D68" s="143"/>
      <c r="E68" s="349"/>
    </row>
    <row r="69" spans="2:14" s="318" customFormat="1" ht="12">
      <c r="B69" s="334" t="s">
        <v>183</v>
      </c>
      <c r="C69" s="4"/>
      <c r="D69" s="143"/>
      <c r="E69" s="206"/>
      <c r="K69" s="305"/>
      <c r="L69" s="305"/>
      <c r="M69" s="305"/>
      <c r="N69" s="305"/>
    </row>
    <row r="70" spans="2:5" ht="12">
      <c r="B70" s="334"/>
      <c r="C70" s="348"/>
      <c r="D70" s="143"/>
      <c r="E70" s="349"/>
    </row>
    <row r="71" spans="2:14" s="318" customFormat="1" ht="12.75" customHeight="1">
      <c r="B71" s="334" t="s">
        <v>186</v>
      </c>
      <c r="C71" s="5"/>
      <c r="D71" s="143"/>
      <c r="E71" s="191"/>
      <c r="K71" s="305"/>
      <c r="L71" s="305"/>
      <c r="M71" s="305"/>
      <c r="N71" s="305"/>
    </row>
    <row r="72" spans="2:14" s="318" customFormat="1" ht="12">
      <c r="B72" s="332"/>
      <c r="C72" s="348"/>
      <c r="D72" s="143"/>
      <c r="E72" s="349"/>
      <c r="K72" s="305"/>
      <c r="L72" s="305"/>
      <c r="M72" s="305"/>
      <c r="N72" s="305"/>
    </row>
    <row r="73" spans="2:14" s="318" customFormat="1" ht="12">
      <c r="B73" s="339" t="s">
        <v>189</v>
      </c>
      <c r="C73" s="4"/>
      <c r="D73" s="143"/>
      <c r="E73" s="206"/>
      <c r="K73" s="305"/>
      <c r="L73" s="305"/>
      <c r="M73" s="305"/>
      <c r="N73" s="305"/>
    </row>
    <row r="74" spans="2:14" s="318" customFormat="1" ht="12">
      <c r="B74" s="356" t="s">
        <v>191</v>
      </c>
      <c r="C74" s="4"/>
      <c r="D74" s="143"/>
      <c r="E74" s="199"/>
      <c r="K74" s="305"/>
      <c r="L74" s="305"/>
      <c r="M74" s="305"/>
      <c r="N74" s="305"/>
    </row>
    <row r="75" spans="2:14" s="318" customFormat="1" ht="12">
      <c r="B75" s="339" t="s">
        <v>193</v>
      </c>
      <c r="C75" s="4"/>
      <c r="D75" s="143"/>
      <c r="E75" s="206"/>
      <c r="K75" s="305"/>
      <c r="L75" s="305"/>
      <c r="M75" s="305"/>
      <c r="N75" s="305"/>
    </row>
    <row r="76" spans="2:14" s="318" customFormat="1" ht="12">
      <c r="B76" s="356" t="s">
        <v>195</v>
      </c>
      <c r="C76" s="4"/>
      <c r="D76" s="143"/>
      <c r="E76" s="199"/>
      <c r="K76" s="305"/>
      <c r="L76" s="305"/>
      <c r="M76" s="305"/>
      <c r="N76" s="305"/>
    </row>
    <row r="77" spans="2:14" s="318" customFormat="1" ht="12">
      <c r="B77" s="356" t="s">
        <v>197</v>
      </c>
      <c r="C77" s="4"/>
      <c r="D77" s="143"/>
      <c r="E77" s="199"/>
      <c r="K77" s="305"/>
      <c r="L77" s="305"/>
      <c r="M77" s="305"/>
      <c r="N77" s="305"/>
    </row>
    <row r="78" spans="2:14" s="318" customFormat="1" ht="12">
      <c r="B78" s="334" t="s">
        <v>199</v>
      </c>
      <c r="C78" s="346">
        <f>SUM(C73,C75)</f>
        <v>0</v>
      </c>
      <c r="D78" s="143"/>
      <c r="E78" s="347">
        <f>SUM(E73,E75)</f>
        <v>0</v>
      </c>
      <c r="K78" s="305"/>
      <c r="L78" s="305"/>
      <c r="M78" s="305"/>
      <c r="N78" s="305"/>
    </row>
    <row r="79" spans="2:14" s="318" customFormat="1" ht="11.25" customHeight="1">
      <c r="B79" s="334"/>
      <c r="C79" s="346"/>
      <c r="D79" s="143"/>
      <c r="E79" s="347"/>
      <c r="G79" s="305"/>
      <c r="K79" s="305"/>
      <c r="L79" s="305"/>
      <c r="M79" s="305"/>
      <c r="N79" s="305"/>
    </row>
    <row r="80" spans="2:14" s="318" customFormat="1" ht="12" customHeight="1">
      <c r="B80" s="334" t="s">
        <v>202</v>
      </c>
      <c r="C80" s="4"/>
      <c r="D80" s="143"/>
      <c r="E80" s="199"/>
      <c r="K80" s="305"/>
      <c r="L80" s="305"/>
      <c r="M80" s="305"/>
      <c r="N80" s="305"/>
    </row>
    <row r="81" spans="2:14" s="318" customFormat="1" ht="12">
      <c r="B81" s="334"/>
      <c r="C81" s="346"/>
      <c r="D81" s="143"/>
      <c r="E81" s="347"/>
      <c r="K81" s="305"/>
      <c r="L81" s="305"/>
      <c r="M81" s="305"/>
      <c r="N81" s="305"/>
    </row>
    <row r="82" spans="2:5" ht="12" customHeight="1">
      <c r="B82" s="357" t="s">
        <v>205</v>
      </c>
      <c r="C82" s="4"/>
      <c r="D82" s="143"/>
      <c r="E82" s="199"/>
    </row>
    <row r="83" spans="2:14" s="318" customFormat="1" ht="15.75" customHeight="1">
      <c r="B83" s="328"/>
      <c r="C83" s="348"/>
      <c r="D83" s="143"/>
      <c r="E83" s="349"/>
      <c r="K83" s="305"/>
      <c r="L83" s="305"/>
      <c r="M83" s="305"/>
      <c r="N83" s="305"/>
    </row>
    <row r="84" spans="2:14" s="318" customFormat="1" ht="12">
      <c r="B84" s="334" t="s">
        <v>208</v>
      </c>
      <c r="C84" s="346">
        <f>SUM(C67,C69,C71,C78,C80,C82)</f>
        <v>0</v>
      </c>
      <c r="D84" s="143"/>
      <c r="E84" s="347">
        <f>SUM(E67,E69,E71,E78,E80,E82)</f>
        <v>0</v>
      </c>
      <c r="K84" s="305"/>
      <c r="L84" s="305"/>
      <c r="M84" s="305"/>
      <c r="N84" s="305"/>
    </row>
    <row r="85" spans="2:14" s="318" customFormat="1" ht="12">
      <c r="B85" s="334"/>
      <c r="C85" s="358"/>
      <c r="D85" s="143"/>
      <c r="E85" s="359"/>
      <c r="K85" s="305"/>
      <c r="L85" s="305"/>
      <c r="M85" s="305"/>
      <c r="N85" s="305"/>
    </row>
    <row r="86" spans="2:5" ht="14.25" customHeight="1">
      <c r="B86" s="360" t="s">
        <v>211</v>
      </c>
      <c r="C86" s="361" t="str">
        <f>IF(ROUND((C60-C84)/2,1)=0,"Balansas",C60-C84)</f>
        <v>Balansas</v>
      </c>
      <c r="D86" s="143"/>
      <c r="E86" s="362" t="str">
        <f>IF(ROUND((E60-E84)/2,1)=0,"Balansas",E60-E84)</f>
        <v>Balansas</v>
      </c>
    </row>
    <row r="87" spans="2:5" ht="5.25" customHeight="1">
      <c r="B87" s="328"/>
      <c r="C87" s="143"/>
      <c r="D87" s="143"/>
      <c r="E87" s="341"/>
    </row>
    <row r="88" spans="2:5" ht="12">
      <c r="B88" s="328"/>
      <c r="C88" s="143"/>
      <c r="D88" s="143"/>
      <c r="E88" s="341"/>
    </row>
    <row r="89" spans="2:5" ht="12.75" customHeight="1">
      <c r="B89" s="363"/>
      <c r="C89" s="143"/>
      <c r="D89" s="143"/>
      <c r="E89" s="341"/>
    </row>
    <row r="90" spans="2:5" ht="26.25" customHeight="1">
      <c r="B90" s="364"/>
      <c r="C90" s="549" t="s">
        <v>433</v>
      </c>
      <c r="D90" s="549"/>
      <c r="E90" s="550"/>
    </row>
    <row r="91" spans="2:5" ht="27" customHeight="1" thickBot="1">
      <c r="B91" s="365" t="s">
        <v>218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>
      <c r="B92" s="366" t="s">
        <v>220</v>
      </c>
      <c r="C92" s="4"/>
      <c r="D92" s="143"/>
      <c r="E92" s="206"/>
      <c r="K92" s="305"/>
      <c r="L92" s="305"/>
      <c r="M92" s="305"/>
      <c r="N92" s="305"/>
    </row>
    <row r="93" spans="2:14" s="318" customFormat="1" ht="12">
      <c r="B93" s="367"/>
      <c r="C93" s="368"/>
      <c r="D93" s="369"/>
      <c r="E93" s="370"/>
      <c r="K93" s="305"/>
      <c r="L93" s="305"/>
      <c r="M93" s="305"/>
      <c r="N93" s="305"/>
    </row>
    <row r="94" spans="2:14" s="318" customFormat="1" ht="12">
      <c r="B94" s="223" t="s">
        <v>223</v>
      </c>
      <c r="C94" s="4"/>
      <c r="D94" s="143"/>
      <c r="E94" s="199"/>
      <c r="K94" s="305"/>
      <c r="L94" s="305"/>
      <c r="M94" s="305"/>
      <c r="N94" s="305"/>
    </row>
    <row r="95" spans="2:14" s="318" customFormat="1" ht="14.25" customHeight="1">
      <c r="B95" s="328"/>
      <c r="C95" s="348"/>
      <c r="D95" s="369"/>
      <c r="E95" s="349"/>
      <c r="K95" s="305"/>
      <c r="L95" s="305"/>
      <c r="M95" s="305"/>
      <c r="N95" s="305"/>
    </row>
    <row r="96" spans="2:14" s="318" customFormat="1" ht="12">
      <c r="B96" s="371" t="s">
        <v>437</v>
      </c>
      <c r="C96" s="4"/>
      <c r="D96" s="143"/>
      <c r="E96" s="199"/>
      <c r="K96" s="305"/>
      <c r="L96" s="305"/>
      <c r="M96" s="305"/>
      <c r="N96" s="305"/>
    </row>
    <row r="97" spans="2:14" s="318" customFormat="1" ht="14.25" customHeight="1">
      <c r="B97" s="328"/>
      <c r="C97" s="348"/>
      <c r="D97" s="369"/>
      <c r="E97" s="349"/>
      <c r="K97" s="305"/>
      <c r="L97" s="305"/>
      <c r="M97" s="305"/>
      <c r="N97" s="305"/>
    </row>
    <row r="98" spans="2:14" s="318" customFormat="1" ht="24">
      <c r="B98" s="372" t="s">
        <v>438</v>
      </c>
      <c r="C98" s="4"/>
      <c r="D98" s="143"/>
      <c r="E98" s="199"/>
      <c r="K98" s="305"/>
      <c r="L98" s="305"/>
      <c r="M98" s="305"/>
      <c r="N98" s="305"/>
    </row>
    <row r="99" spans="2:5" ht="16.5" customHeight="1">
      <c r="B99" s="328"/>
      <c r="C99" s="369"/>
      <c r="D99" s="369"/>
      <c r="E99" s="373"/>
    </row>
    <row r="100" spans="2:14" s="318" customFormat="1" ht="25.5" customHeight="1" thickBot="1">
      <c r="B100" s="329" t="s">
        <v>237</v>
      </c>
      <c r="C100" s="374" t="str">
        <f>C27</f>
        <v>Praėjęs ataskaitinis laikotarpis 2020 m.</v>
      </c>
      <c r="D100" s="374"/>
      <c r="E100" s="375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>
      <c r="B101" s="226" t="s">
        <v>239</v>
      </c>
      <c r="C101" s="58"/>
      <c r="D101" s="145"/>
      <c r="E101" s="227"/>
      <c r="K101" s="305"/>
      <c r="L101" s="305"/>
      <c r="M101" s="305"/>
      <c r="N101" s="305"/>
    </row>
    <row r="102" spans="2:14" s="318" customFormat="1" ht="23.25" customHeight="1">
      <c r="B102" s="228" t="s">
        <v>241</v>
      </c>
      <c r="C102" s="59"/>
      <c r="D102" s="146"/>
      <c r="E102" s="199"/>
      <c r="K102" s="305"/>
      <c r="L102" s="305"/>
      <c r="M102" s="305"/>
      <c r="N102" s="305"/>
    </row>
    <row r="103" spans="2:5" ht="24" customHeight="1">
      <c r="B103" s="226" t="s">
        <v>243</v>
      </c>
      <c r="C103" s="59"/>
      <c r="D103" s="146"/>
      <c r="E103" s="199"/>
    </row>
    <row r="104" spans="2:5" ht="24.75" customHeight="1">
      <c r="B104" s="226" t="s">
        <v>245</v>
      </c>
      <c r="C104" s="59"/>
      <c r="D104" s="143"/>
      <c r="E104" s="206"/>
    </row>
    <row r="105" spans="2:5" ht="24">
      <c r="B105" s="376" t="s">
        <v>247</v>
      </c>
      <c r="C105" s="377"/>
      <c r="D105" s="378"/>
      <c r="E105" s="379"/>
    </row>
    <row r="106" spans="2:5" ht="13.5" customHeight="1">
      <c r="B106" s="380"/>
      <c r="C106" s="143"/>
      <c r="D106" s="369"/>
      <c r="E106" s="341"/>
    </row>
    <row r="107" spans="2:5" ht="30.75" customHeight="1">
      <c r="B107" s="381"/>
      <c r="C107" s="547" t="s">
        <v>433</v>
      </c>
      <c r="D107" s="547"/>
      <c r="E107" s="548"/>
    </row>
    <row r="108" spans="2:5" ht="14.25" customHeight="1" thickBot="1">
      <c r="B108" s="329" t="s">
        <v>313</v>
      </c>
      <c r="C108" s="374"/>
      <c r="D108" s="374"/>
      <c r="E108" s="375"/>
    </row>
    <row r="109" spans="2:5" ht="93.75" customHeight="1">
      <c r="B109" s="382" t="s">
        <v>315</v>
      </c>
      <c r="C109" s="470"/>
      <c r="D109" s="470"/>
      <c r="E109" s="432"/>
    </row>
    <row r="110" spans="2:5" ht="12.75" customHeight="1" hidden="1">
      <c r="B110" s="383"/>
      <c r="C110" s="143"/>
      <c r="D110" s="143"/>
      <c r="E110" s="341"/>
    </row>
    <row r="111" spans="2:5" ht="15.75" customHeight="1" thickBot="1">
      <c r="B111" s="384"/>
      <c r="C111" s="385"/>
      <c r="D111" s="385"/>
      <c r="E111" s="386"/>
    </row>
    <row r="112" spans="2:5" ht="14.25" customHeight="1">
      <c r="B112" s="328"/>
      <c r="C112" s="143"/>
      <c r="D112" s="143"/>
      <c r="E112" s="341"/>
    </row>
    <row r="113" spans="2:5" ht="24">
      <c r="B113" s="387" t="s">
        <v>320</v>
      </c>
      <c r="C113" s="388"/>
      <c r="D113" s="388"/>
      <c r="E113" s="389"/>
    </row>
    <row r="114" spans="2:5" ht="12">
      <c r="B114" s="328" t="s">
        <v>322</v>
      </c>
      <c r="C114" s="463">
        <v>44894</v>
      </c>
      <c r="D114" s="451"/>
      <c r="E114" s="452"/>
    </row>
    <row r="115" spans="2:5" ht="12">
      <c r="B115" s="328" t="s">
        <v>324</v>
      </c>
      <c r="C115" s="439" t="s">
        <v>461</v>
      </c>
      <c r="D115" s="439"/>
      <c r="E115" s="440"/>
    </row>
    <row r="116" spans="2:5" ht="24">
      <c r="B116" s="390" t="s">
        <v>326</v>
      </c>
      <c r="C116" s="427" t="s">
        <v>462</v>
      </c>
      <c r="D116" s="427"/>
      <c r="E116" s="428"/>
    </row>
    <row r="117" spans="2:5" ht="24">
      <c r="B117" s="391" t="s">
        <v>426</v>
      </c>
      <c r="C117" s="541"/>
      <c r="D117" s="541"/>
      <c r="E117" s="542"/>
    </row>
    <row r="118" spans="2:5" ht="12.75" thickBot="1">
      <c r="B118" s="392"/>
      <c r="C118" s="393"/>
      <c r="D118" s="393"/>
      <c r="E118" s="394"/>
    </row>
    <row r="119" ht="12"/>
    <row r="120" ht="12"/>
    <row r="121" ht="14.25" customHeight="1"/>
    <row r="123" ht="15" customHeight="1"/>
    <row r="126" ht="12" customHeight="1"/>
    <row r="127" ht="86.25" customHeight="1"/>
    <row r="130" ht="13.5" customHeight="1"/>
    <row r="135" ht="30" customHeight="1"/>
    <row r="136" ht="1.5" customHeight="1"/>
    <row r="137" ht="8.25" customHeight="1"/>
  </sheetData>
  <sheetProtection selectLockedCells="1"/>
  <mergeCells count="27">
    <mergeCell ref="C14:D14"/>
    <mergeCell ref="C15:D15"/>
    <mergeCell ref="C16:D16"/>
    <mergeCell ref="C24:E24"/>
    <mergeCell ref="C19:D19"/>
    <mergeCell ref="C20:D20"/>
    <mergeCell ref="C22:E22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8:D18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</mergeCells>
  <conditionalFormatting sqref="E86 C86">
    <cfRule type="cellIs" priority="1" dxfId="3" operator="notEqual" stopIfTrue="1">
      <formula>"Balansas"</formula>
    </cfRule>
  </conditionalFormatting>
  <dataValidations count="7">
    <dataValidation type="list" allowBlank="1" showErrorMessage="1" prompt="Nurodykite pilną įmonės pavadinimą, pvz. Akcinė bendrovė „Pavyzdys“ ar Valstybės įmonė „Pavyzdys“" sqref="C6:E6">
      <formula1>$K$1:$K$4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rintOptions/>
  <pageMargins left="0.7" right="0.7" top="0.75" bottom="0.75" header="0.3" footer="0.3"/>
  <pageSetup horizontalDpi="600" verticalDpi="600" orientation="portrait" paperSize="9" scale="63" r:id="rId3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41"/>
  <sheetViews>
    <sheetView zoomScalePageLayoutView="0" workbookViewId="0" topLeftCell="A1">
      <selection activeCell="E23" sqref="E23:G23"/>
    </sheetView>
  </sheetViews>
  <sheetFormatPr defaultColWidth="0" defaultRowHeight="15" zeroHeight="1"/>
  <cols>
    <col min="1" max="3" width="9.140625" style="0" customWidth="1"/>
    <col min="4" max="4" width="28.8515625" style="0" customWidth="1"/>
    <col min="5" max="6" width="9.140625" style="0" customWidth="1"/>
    <col min="7" max="7" width="13.00390625" style="0" customWidth="1"/>
    <col min="8" max="18" width="9.140625" style="0" customWidth="1"/>
    <col min="19" max="19" width="35.7109375" style="0" customWidth="1"/>
    <col min="20" max="22" width="9.140625" style="0" customWidth="1"/>
    <col min="23" max="16384" width="0" style="0" hidden="1" customWidth="1"/>
  </cols>
  <sheetData>
    <row r="1" spans="1:22" ht="14.25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15" customHeight="1">
      <c r="A2" s="594" t="s">
        <v>456</v>
      </c>
      <c r="B2" s="594"/>
      <c r="C2" s="594"/>
      <c r="D2" s="594"/>
      <c r="E2" s="594"/>
      <c r="F2" s="594"/>
      <c r="G2" s="594"/>
      <c r="H2" s="594"/>
      <c r="I2" s="594"/>
      <c r="J2" s="594"/>
      <c r="K2" s="399"/>
      <c r="L2" s="399"/>
      <c r="M2" s="399"/>
      <c r="N2" s="399"/>
      <c r="O2" s="399"/>
      <c r="P2" s="399"/>
      <c r="Q2" s="399"/>
      <c r="R2" s="591" t="s">
        <v>439</v>
      </c>
      <c r="S2" s="591"/>
      <c r="T2" s="399"/>
      <c r="U2" s="399"/>
      <c r="V2" s="399"/>
    </row>
    <row r="3" spans="1:22" ht="14.25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399"/>
      <c r="L3" s="399"/>
      <c r="M3" s="399"/>
      <c r="N3" s="399"/>
      <c r="O3" s="399"/>
      <c r="P3" s="399"/>
      <c r="Q3" s="399"/>
      <c r="R3" s="591"/>
      <c r="S3" s="591"/>
      <c r="T3" s="399"/>
      <c r="U3" s="399"/>
      <c r="V3" s="399"/>
    </row>
    <row r="4" spans="1:22" ht="14.25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399"/>
      <c r="L4" s="399"/>
      <c r="M4" s="399"/>
      <c r="N4" s="399"/>
      <c r="O4" s="399"/>
      <c r="P4" s="399"/>
      <c r="Q4" s="399"/>
      <c r="R4" s="591"/>
      <c r="S4" s="591"/>
      <c r="T4" s="399"/>
      <c r="U4" s="399"/>
      <c r="V4" s="399"/>
    </row>
    <row r="5" spans="1:22" ht="14.25">
      <c r="A5" s="594"/>
      <c r="B5" s="594"/>
      <c r="C5" s="594"/>
      <c r="D5" s="594"/>
      <c r="E5" s="594"/>
      <c r="F5" s="594"/>
      <c r="G5" s="594"/>
      <c r="H5" s="594"/>
      <c r="I5" s="594"/>
      <c r="J5" s="594"/>
      <c r="K5" s="399"/>
      <c r="L5" s="399"/>
      <c r="M5" s="399"/>
      <c r="N5" s="399"/>
      <c r="O5" s="399"/>
      <c r="P5" s="399"/>
      <c r="Q5" s="399"/>
      <c r="R5" s="399" t="s">
        <v>450</v>
      </c>
      <c r="S5" s="399"/>
      <c r="T5" s="399"/>
      <c r="U5" s="399"/>
      <c r="V5" s="399"/>
    </row>
    <row r="6" spans="1:22" ht="14.25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</row>
    <row r="7" spans="1:256" ht="15" customHeight="1">
      <c r="A7" s="571" t="s">
        <v>454</v>
      </c>
      <c r="B7" s="572"/>
      <c r="C7" s="572"/>
      <c r="D7" s="572"/>
      <c r="E7" s="572"/>
      <c r="F7" s="572"/>
      <c r="G7" s="572"/>
      <c r="H7" s="572"/>
      <c r="I7" s="572"/>
      <c r="J7" s="572"/>
      <c r="K7" s="404"/>
      <c r="L7" s="404"/>
      <c r="M7" s="567"/>
      <c r="N7" s="568"/>
      <c r="O7" s="568"/>
      <c r="P7" s="568"/>
      <c r="Q7" s="567"/>
      <c r="R7" s="568"/>
      <c r="S7" s="568"/>
      <c r="T7" s="568"/>
      <c r="U7" s="567"/>
      <c r="V7" s="568"/>
      <c r="W7" s="568"/>
      <c r="X7" s="568"/>
      <c r="Y7" s="567" t="s">
        <v>453</v>
      </c>
      <c r="Z7" s="568"/>
      <c r="AA7" s="568"/>
      <c r="AB7" s="568"/>
      <c r="AC7" s="567" t="s">
        <v>453</v>
      </c>
      <c r="AD7" s="568"/>
      <c r="AE7" s="568"/>
      <c r="AF7" s="568"/>
      <c r="AG7" s="567" t="s">
        <v>453</v>
      </c>
      <c r="AH7" s="568"/>
      <c r="AI7" s="568"/>
      <c r="AJ7" s="568"/>
      <c r="AK7" s="567" t="s">
        <v>453</v>
      </c>
      <c r="AL7" s="568"/>
      <c r="AM7" s="568"/>
      <c r="AN7" s="568"/>
      <c r="AO7" s="567" t="s">
        <v>453</v>
      </c>
      <c r="AP7" s="568"/>
      <c r="AQ7" s="568"/>
      <c r="AR7" s="568"/>
      <c r="AS7" s="567" t="s">
        <v>453</v>
      </c>
      <c r="AT7" s="568"/>
      <c r="AU7" s="568"/>
      <c r="AV7" s="568"/>
      <c r="AW7" s="567" t="s">
        <v>453</v>
      </c>
      <c r="AX7" s="568"/>
      <c r="AY7" s="568"/>
      <c r="AZ7" s="568"/>
      <c r="BA7" s="567" t="s">
        <v>453</v>
      </c>
      <c r="BB7" s="568"/>
      <c r="BC7" s="568"/>
      <c r="BD7" s="568"/>
      <c r="BE7" s="567" t="s">
        <v>453</v>
      </c>
      <c r="BF7" s="568"/>
      <c r="BG7" s="568"/>
      <c r="BH7" s="568"/>
      <c r="BI7" s="567" t="s">
        <v>453</v>
      </c>
      <c r="BJ7" s="568"/>
      <c r="BK7" s="568"/>
      <c r="BL7" s="568"/>
      <c r="BM7" s="567" t="s">
        <v>453</v>
      </c>
      <c r="BN7" s="568"/>
      <c r="BO7" s="568"/>
      <c r="BP7" s="568"/>
      <c r="BQ7" s="567" t="s">
        <v>453</v>
      </c>
      <c r="BR7" s="568"/>
      <c r="BS7" s="568"/>
      <c r="BT7" s="568"/>
      <c r="BU7" s="567" t="s">
        <v>453</v>
      </c>
      <c r="BV7" s="568"/>
      <c r="BW7" s="568"/>
      <c r="BX7" s="568"/>
      <c r="BY7" s="567" t="s">
        <v>453</v>
      </c>
      <c r="BZ7" s="568"/>
      <c r="CA7" s="568"/>
      <c r="CB7" s="568"/>
      <c r="CC7" s="567" t="s">
        <v>453</v>
      </c>
      <c r="CD7" s="568"/>
      <c r="CE7" s="568"/>
      <c r="CF7" s="568"/>
      <c r="CG7" s="567" t="s">
        <v>453</v>
      </c>
      <c r="CH7" s="568"/>
      <c r="CI7" s="568"/>
      <c r="CJ7" s="568"/>
      <c r="CK7" s="567" t="s">
        <v>453</v>
      </c>
      <c r="CL7" s="568"/>
      <c r="CM7" s="568"/>
      <c r="CN7" s="568"/>
      <c r="CO7" s="567" t="s">
        <v>453</v>
      </c>
      <c r="CP7" s="568"/>
      <c r="CQ7" s="568"/>
      <c r="CR7" s="568"/>
      <c r="CS7" s="567" t="s">
        <v>453</v>
      </c>
      <c r="CT7" s="568"/>
      <c r="CU7" s="568"/>
      <c r="CV7" s="568"/>
      <c r="CW7" s="567" t="s">
        <v>453</v>
      </c>
      <c r="CX7" s="568"/>
      <c r="CY7" s="568"/>
      <c r="CZ7" s="568"/>
      <c r="DA7" s="567" t="s">
        <v>453</v>
      </c>
      <c r="DB7" s="568"/>
      <c r="DC7" s="568"/>
      <c r="DD7" s="568"/>
      <c r="DE7" s="567" t="s">
        <v>453</v>
      </c>
      <c r="DF7" s="568"/>
      <c r="DG7" s="568"/>
      <c r="DH7" s="568"/>
      <c r="DI7" s="567" t="s">
        <v>453</v>
      </c>
      <c r="DJ7" s="568"/>
      <c r="DK7" s="568"/>
      <c r="DL7" s="568"/>
      <c r="DM7" s="567" t="s">
        <v>453</v>
      </c>
      <c r="DN7" s="568"/>
      <c r="DO7" s="568"/>
      <c r="DP7" s="568"/>
      <c r="DQ7" s="567" t="s">
        <v>453</v>
      </c>
      <c r="DR7" s="568"/>
      <c r="DS7" s="568"/>
      <c r="DT7" s="568"/>
      <c r="DU7" s="567" t="s">
        <v>453</v>
      </c>
      <c r="DV7" s="568"/>
      <c r="DW7" s="568"/>
      <c r="DX7" s="568"/>
      <c r="DY7" s="567" t="s">
        <v>453</v>
      </c>
      <c r="DZ7" s="568"/>
      <c r="EA7" s="568"/>
      <c r="EB7" s="568"/>
      <c r="EC7" s="567" t="s">
        <v>453</v>
      </c>
      <c r="ED7" s="568"/>
      <c r="EE7" s="568"/>
      <c r="EF7" s="568"/>
      <c r="EG7" s="567" t="s">
        <v>453</v>
      </c>
      <c r="EH7" s="568"/>
      <c r="EI7" s="568"/>
      <c r="EJ7" s="568"/>
      <c r="EK7" s="567" t="s">
        <v>453</v>
      </c>
      <c r="EL7" s="568"/>
      <c r="EM7" s="568"/>
      <c r="EN7" s="568"/>
      <c r="EO7" s="567" t="s">
        <v>453</v>
      </c>
      <c r="EP7" s="568"/>
      <c r="EQ7" s="568"/>
      <c r="ER7" s="568"/>
      <c r="ES7" s="567" t="s">
        <v>453</v>
      </c>
      <c r="ET7" s="568"/>
      <c r="EU7" s="568"/>
      <c r="EV7" s="568"/>
      <c r="EW7" s="567" t="s">
        <v>453</v>
      </c>
      <c r="EX7" s="568"/>
      <c r="EY7" s="568"/>
      <c r="EZ7" s="568"/>
      <c r="FA7" s="567" t="s">
        <v>453</v>
      </c>
      <c r="FB7" s="568"/>
      <c r="FC7" s="568"/>
      <c r="FD7" s="568"/>
      <c r="FE7" s="567" t="s">
        <v>453</v>
      </c>
      <c r="FF7" s="568"/>
      <c r="FG7" s="568"/>
      <c r="FH7" s="568"/>
      <c r="FI7" s="567" t="s">
        <v>453</v>
      </c>
      <c r="FJ7" s="568"/>
      <c r="FK7" s="568"/>
      <c r="FL7" s="568"/>
      <c r="FM7" s="567" t="s">
        <v>453</v>
      </c>
      <c r="FN7" s="568"/>
      <c r="FO7" s="568"/>
      <c r="FP7" s="568"/>
      <c r="FQ7" s="567" t="s">
        <v>453</v>
      </c>
      <c r="FR7" s="568"/>
      <c r="FS7" s="568"/>
      <c r="FT7" s="568"/>
      <c r="FU7" s="567" t="s">
        <v>453</v>
      </c>
      <c r="FV7" s="568"/>
      <c r="FW7" s="568"/>
      <c r="FX7" s="568"/>
      <c r="FY7" s="567" t="s">
        <v>453</v>
      </c>
      <c r="FZ7" s="568"/>
      <c r="GA7" s="568"/>
      <c r="GB7" s="568"/>
      <c r="GC7" s="567" t="s">
        <v>453</v>
      </c>
      <c r="GD7" s="568"/>
      <c r="GE7" s="568"/>
      <c r="GF7" s="568"/>
      <c r="GG7" s="567" t="s">
        <v>453</v>
      </c>
      <c r="GH7" s="568"/>
      <c r="GI7" s="568"/>
      <c r="GJ7" s="568"/>
      <c r="GK7" s="567" t="s">
        <v>453</v>
      </c>
      <c r="GL7" s="568"/>
      <c r="GM7" s="568"/>
      <c r="GN7" s="568"/>
      <c r="GO7" s="567" t="s">
        <v>453</v>
      </c>
      <c r="GP7" s="568"/>
      <c r="GQ7" s="568"/>
      <c r="GR7" s="568"/>
      <c r="GS7" s="567" t="s">
        <v>453</v>
      </c>
      <c r="GT7" s="568"/>
      <c r="GU7" s="568"/>
      <c r="GV7" s="568"/>
      <c r="GW7" s="567" t="s">
        <v>453</v>
      </c>
      <c r="GX7" s="568"/>
      <c r="GY7" s="568"/>
      <c r="GZ7" s="568"/>
      <c r="HA7" s="567" t="s">
        <v>453</v>
      </c>
      <c r="HB7" s="568"/>
      <c r="HC7" s="568"/>
      <c r="HD7" s="568"/>
      <c r="HE7" s="567" t="s">
        <v>453</v>
      </c>
      <c r="HF7" s="568"/>
      <c r="HG7" s="568"/>
      <c r="HH7" s="568"/>
      <c r="HI7" s="567" t="s">
        <v>453</v>
      </c>
      <c r="HJ7" s="568"/>
      <c r="HK7" s="568"/>
      <c r="HL7" s="568"/>
      <c r="HM7" s="567" t="s">
        <v>453</v>
      </c>
      <c r="HN7" s="568"/>
      <c r="HO7" s="568"/>
      <c r="HP7" s="568"/>
      <c r="HQ7" s="567" t="s">
        <v>453</v>
      </c>
      <c r="HR7" s="568"/>
      <c r="HS7" s="568"/>
      <c r="HT7" s="568"/>
      <c r="HU7" s="567" t="s">
        <v>453</v>
      </c>
      <c r="HV7" s="568"/>
      <c r="HW7" s="568"/>
      <c r="HX7" s="568"/>
      <c r="HY7" s="567" t="s">
        <v>453</v>
      </c>
      <c r="HZ7" s="568"/>
      <c r="IA7" s="568"/>
      <c r="IB7" s="568"/>
      <c r="IC7" s="567" t="s">
        <v>453</v>
      </c>
      <c r="ID7" s="568"/>
      <c r="IE7" s="568"/>
      <c r="IF7" s="568"/>
      <c r="IG7" s="567" t="s">
        <v>453</v>
      </c>
      <c r="IH7" s="568"/>
      <c r="II7" s="568"/>
      <c r="IJ7" s="568"/>
      <c r="IK7" s="567" t="s">
        <v>453</v>
      </c>
      <c r="IL7" s="568"/>
      <c r="IM7" s="568"/>
      <c r="IN7" s="568"/>
      <c r="IO7" s="567" t="s">
        <v>453</v>
      </c>
      <c r="IP7" s="568"/>
      <c r="IQ7" s="568"/>
      <c r="IR7" s="568"/>
      <c r="IS7" s="567" t="s">
        <v>453</v>
      </c>
      <c r="IT7" s="568"/>
      <c r="IU7" s="568"/>
      <c r="IV7" s="568"/>
    </row>
    <row r="8" spans="1:256" ht="14.25">
      <c r="A8" s="573"/>
      <c r="B8" s="574"/>
      <c r="C8" s="574"/>
      <c r="D8" s="574"/>
      <c r="E8" s="574"/>
      <c r="F8" s="574"/>
      <c r="G8" s="574"/>
      <c r="H8" s="574"/>
      <c r="I8" s="574"/>
      <c r="J8" s="574"/>
      <c r="K8" s="404"/>
      <c r="L8" s="404"/>
      <c r="M8" s="569"/>
      <c r="N8" s="568"/>
      <c r="O8" s="568"/>
      <c r="P8" s="568"/>
      <c r="Q8" s="569"/>
      <c r="R8" s="568"/>
      <c r="S8" s="568"/>
      <c r="T8" s="568"/>
      <c r="U8" s="569"/>
      <c r="V8" s="568"/>
      <c r="W8" s="568"/>
      <c r="X8" s="568"/>
      <c r="Y8" s="569"/>
      <c r="Z8" s="568"/>
      <c r="AA8" s="568"/>
      <c r="AB8" s="568"/>
      <c r="AC8" s="569"/>
      <c r="AD8" s="568"/>
      <c r="AE8" s="568"/>
      <c r="AF8" s="568"/>
      <c r="AG8" s="569"/>
      <c r="AH8" s="568"/>
      <c r="AI8" s="568"/>
      <c r="AJ8" s="568"/>
      <c r="AK8" s="569"/>
      <c r="AL8" s="568"/>
      <c r="AM8" s="568"/>
      <c r="AN8" s="568"/>
      <c r="AO8" s="569"/>
      <c r="AP8" s="568"/>
      <c r="AQ8" s="568"/>
      <c r="AR8" s="568"/>
      <c r="AS8" s="569"/>
      <c r="AT8" s="568"/>
      <c r="AU8" s="568"/>
      <c r="AV8" s="568"/>
      <c r="AW8" s="569"/>
      <c r="AX8" s="568"/>
      <c r="AY8" s="568"/>
      <c r="AZ8" s="568"/>
      <c r="BA8" s="569"/>
      <c r="BB8" s="568"/>
      <c r="BC8" s="568"/>
      <c r="BD8" s="568"/>
      <c r="BE8" s="569"/>
      <c r="BF8" s="568"/>
      <c r="BG8" s="568"/>
      <c r="BH8" s="568"/>
      <c r="BI8" s="569"/>
      <c r="BJ8" s="568"/>
      <c r="BK8" s="568"/>
      <c r="BL8" s="568"/>
      <c r="BM8" s="569"/>
      <c r="BN8" s="568"/>
      <c r="BO8" s="568"/>
      <c r="BP8" s="568"/>
      <c r="BQ8" s="569"/>
      <c r="BR8" s="568"/>
      <c r="BS8" s="568"/>
      <c r="BT8" s="568"/>
      <c r="BU8" s="569"/>
      <c r="BV8" s="568"/>
      <c r="BW8" s="568"/>
      <c r="BX8" s="568"/>
      <c r="BY8" s="569"/>
      <c r="BZ8" s="568"/>
      <c r="CA8" s="568"/>
      <c r="CB8" s="568"/>
      <c r="CC8" s="569"/>
      <c r="CD8" s="568"/>
      <c r="CE8" s="568"/>
      <c r="CF8" s="568"/>
      <c r="CG8" s="569"/>
      <c r="CH8" s="568"/>
      <c r="CI8" s="568"/>
      <c r="CJ8" s="568"/>
      <c r="CK8" s="569"/>
      <c r="CL8" s="568"/>
      <c r="CM8" s="568"/>
      <c r="CN8" s="568"/>
      <c r="CO8" s="569"/>
      <c r="CP8" s="568"/>
      <c r="CQ8" s="568"/>
      <c r="CR8" s="568"/>
      <c r="CS8" s="569"/>
      <c r="CT8" s="568"/>
      <c r="CU8" s="568"/>
      <c r="CV8" s="568"/>
      <c r="CW8" s="569"/>
      <c r="CX8" s="568"/>
      <c r="CY8" s="568"/>
      <c r="CZ8" s="568"/>
      <c r="DA8" s="569"/>
      <c r="DB8" s="568"/>
      <c r="DC8" s="568"/>
      <c r="DD8" s="568"/>
      <c r="DE8" s="569"/>
      <c r="DF8" s="568"/>
      <c r="DG8" s="568"/>
      <c r="DH8" s="568"/>
      <c r="DI8" s="569"/>
      <c r="DJ8" s="568"/>
      <c r="DK8" s="568"/>
      <c r="DL8" s="568"/>
      <c r="DM8" s="569"/>
      <c r="DN8" s="568"/>
      <c r="DO8" s="568"/>
      <c r="DP8" s="568"/>
      <c r="DQ8" s="569"/>
      <c r="DR8" s="568"/>
      <c r="DS8" s="568"/>
      <c r="DT8" s="568"/>
      <c r="DU8" s="569"/>
      <c r="DV8" s="568"/>
      <c r="DW8" s="568"/>
      <c r="DX8" s="568"/>
      <c r="DY8" s="569"/>
      <c r="DZ8" s="568"/>
      <c r="EA8" s="568"/>
      <c r="EB8" s="568"/>
      <c r="EC8" s="569"/>
      <c r="ED8" s="568"/>
      <c r="EE8" s="568"/>
      <c r="EF8" s="568"/>
      <c r="EG8" s="569"/>
      <c r="EH8" s="568"/>
      <c r="EI8" s="568"/>
      <c r="EJ8" s="568"/>
      <c r="EK8" s="569"/>
      <c r="EL8" s="568"/>
      <c r="EM8" s="568"/>
      <c r="EN8" s="568"/>
      <c r="EO8" s="569"/>
      <c r="EP8" s="568"/>
      <c r="EQ8" s="568"/>
      <c r="ER8" s="568"/>
      <c r="ES8" s="569"/>
      <c r="ET8" s="568"/>
      <c r="EU8" s="568"/>
      <c r="EV8" s="568"/>
      <c r="EW8" s="569"/>
      <c r="EX8" s="568"/>
      <c r="EY8" s="568"/>
      <c r="EZ8" s="568"/>
      <c r="FA8" s="569"/>
      <c r="FB8" s="568"/>
      <c r="FC8" s="568"/>
      <c r="FD8" s="568"/>
      <c r="FE8" s="569"/>
      <c r="FF8" s="568"/>
      <c r="FG8" s="568"/>
      <c r="FH8" s="568"/>
      <c r="FI8" s="569"/>
      <c r="FJ8" s="568"/>
      <c r="FK8" s="568"/>
      <c r="FL8" s="568"/>
      <c r="FM8" s="569"/>
      <c r="FN8" s="568"/>
      <c r="FO8" s="568"/>
      <c r="FP8" s="568"/>
      <c r="FQ8" s="569"/>
      <c r="FR8" s="568"/>
      <c r="FS8" s="568"/>
      <c r="FT8" s="568"/>
      <c r="FU8" s="569"/>
      <c r="FV8" s="568"/>
      <c r="FW8" s="568"/>
      <c r="FX8" s="568"/>
      <c r="FY8" s="569"/>
      <c r="FZ8" s="568"/>
      <c r="GA8" s="568"/>
      <c r="GB8" s="568"/>
      <c r="GC8" s="569"/>
      <c r="GD8" s="568"/>
      <c r="GE8" s="568"/>
      <c r="GF8" s="568"/>
      <c r="GG8" s="569"/>
      <c r="GH8" s="568"/>
      <c r="GI8" s="568"/>
      <c r="GJ8" s="568"/>
      <c r="GK8" s="569"/>
      <c r="GL8" s="568"/>
      <c r="GM8" s="568"/>
      <c r="GN8" s="568"/>
      <c r="GO8" s="569"/>
      <c r="GP8" s="568"/>
      <c r="GQ8" s="568"/>
      <c r="GR8" s="568"/>
      <c r="GS8" s="569"/>
      <c r="GT8" s="568"/>
      <c r="GU8" s="568"/>
      <c r="GV8" s="568"/>
      <c r="GW8" s="569"/>
      <c r="GX8" s="568"/>
      <c r="GY8" s="568"/>
      <c r="GZ8" s="568"/>
      <c r="HA8" s="569"/>
      <c r="HB8" s="568"/>
      <c r="HC8" s="568"/>
      <c r="HD8" s="568"/>
      <c r="HE8" s="569"/>
      <c r="HF8" s="568"/>
      <c r="HG8" s="568"/>
      <c r="HH8" s="568"/>
      <c r="HI8" s="569"/>
      <c r="HJ8" s="568"/>
      <c r="HK8" s="568"/>
      <c r="HL8" s="568"/>
      <c r="HM8" s="569"/>
      <c r="HN8" s="568"/>
      <c r="HO8" s="568"/>
      <c r="HP8" s="568"/>
      <c r="HQ8" s="569"/>
      <c r="HR8" s="568"/>
      <c r="HS8" s="568"/>
      <c r="HT8" s="568"/>
      <c r="HU8" s="569"/>
      <c r="HV8" s="568"/>
      <c r="HW8" s="568"/>
      <c r="HX8" s="568"/>
      <c r="HY8" s="569"/>
      <c r="HZ8" s="568"/>
      <c r="IA8" s="568"/>
      <c r="IB8" s="568"/>
      <c r="IC8" s="569"/>
      <c r="ID8" s="568"/>
      <c r="IE8" s="568"/>
      <c r="IF8" s="568"/>
      <c r="IG8" s="569"/>
      <c r="IH8" s="568"/>
      <c r="II8" s="568"/>
      <c r="IJ8" s="568"/>
      <c r="IK8" s="569"/>
      <c r="IL8" s="568"/>
      <c r="IM8" s="568"/>
      <c r="IN8" s="568"/>
      <c r="IO8" s="569"/>
      <c r="IP8" s="568"/>
      <c r="IQ8" s="568"/>
      <c r="IR8" s="568"/>
      <c r="IS8" s="569"/>
      <c r="IT8" s="568"/>
      <c r="IU8" s="568"/>
      <c r="IV8" s="568"/>
    </row>
    <row r="9" spans="1:256" ht="14.25">
      <c r="A9" s="573"/>
      <c r="B9" s="574"/>
      <c r="C9" s="574"/>
      <c r="D9" s="574"/>
      <c r="E9" s="574"/>
      <c r="F9" s="574"/>
      <c r="G9" s="574"/>
      <c r="H9" s="574"/>
      <c r="I9" s="574"/>
      <c r="J9" s="574"/>
      <c r="K9" s="404"/>
      <c r="L9" s="404"/>
      <c r="M9" s="569"/>
      <c r="N9" s="568"/>
      <c r="O9" s="568"/>
      <c r="P9" s="568"/>
      <c r="Q9" s="569"/>
      <c r="R9" s="568"/>
      <c r="S9" s="568"/>
      <c r="T9" s="568"/>
      <c r="U9" s="569"/>
      <c r="V9" s="568"/>
      <c r="W9" s="568"/>
      <c r="X9" s="568"/>
      <c r="Y9" s="569"/>
      <c r="Z9" s="568"/>
      <c r="AA9" s="568"/>
      <c r="AB9" s="568"/>
      <c r="AC9" s="569"/>
      <c r="AD9" s="568"/>
      <c r="AE9" s="568"/>
      <c r="AF9" s="568"/>
      <c r="AG9" s="569"/>
      <c r="AH9" s="568"/>
      <c r="AI9" s="568"/>
      <c r="AJ9" s="568"/>
      <c r="AK9" s="569"/>
      <c r="AL9" s="568"/>
      <c r="AM9" s="568"/>
      <c r="AN9" s="568"/>
      <c r="AO9" s="569"/>
      <c r="AP9" s="568"/>
      <c r="AQ9" s="568"/>
      <c r="AR9" s="568"/>
      <c r="AS9" s="569"/>
      <c r="AT9" s="568"/>
      <c r="AU9" s="568"/>
      <c r="AV9" s="568"/>
      <c r="AW9" s="569"/>
      <c r="AX9" s="568"/>
      <c r="AY9" s="568"/>
      <c r="AZ9" s="568"/>
      <c r="BA9" s="569"/>
      <c r="BB9" s="568"/>
      <c r="BC9" s="568"/>
      <c r="BD9" s="568"/>
      <c r="BE9" s="569"/>
      <c r="BF9" s="568"/>
      <c r="BG9" s="568"/>
      <c r="BH9" s="568"/>
      <c r="BI9" s="569"/>
      <c r="BJ9" s="568"/>
      <c r="BK9" s="568"/>
      <c r="BL9" s="568"/>
      <c r="BM9" s="569"/>
      <c r="BN9" s="568"/>
      <c r="BO9" s="568"/>
      <c r="BP9" s="568"/>
      <c r="BQ9" s="569"/>
      <c r="BR9" s="568"/>
      <c r="BS9" s="568"/>
      <c r="BT9" s="568"/>
      <c r="BU9" s="569"/>
      <c r="BV9" s="568"/>
      <c r="BW9" s="568"/>
      <c r="BX9" s="568"/>
      <c r="BY9" s="569"/>
      <c r="BZ9" s="568"/>
      <c r="CA9" s="568"/>
      <c r="CB9" s="568"/>
      <c r="CC9" s="569"/>
      <c r="CD9" s="568"/>
      <c r="CE9" s="568"/>
      <c r="CF9" s="568"/>
      <c r="CG9" s="569"/>
      <c r="CH9" s="568"/>
      <c r="CI9" s="568"/>
      <c r="CJ9" s="568"/>
      <c r="CK9" s="569"/>
      <c r="CL9" s="568"/>
      <c r="CM9" s="568"/>
      <c r="CN9" s="568"/>
      <c r="CO9" s="569"/>
      <c r="CP9" s="568"/>
      <c r="CQ9" s="568"/>
      <c r="CR9" s="568"/>
      <c r="CS9" s="569"/>
      <c r="CT9" s="568"/>
      <c r="CU9" s="568"/>
      <c r="CV9" s="568"/>
      <c r="CW9" s="569"/>
      <c r="CX9" s="568"/>
      <c r="CY9" s="568"/>
      <c r="CZ9" s="568"/>
      <c r="DA9" s="569"/>
      <c r="DB9" s="568"/>
      <c r="DC9" s="568"/>
      <c r="DD9" s="568"/>
      <c r="DE9" s="569"/>
      <c r="DF9" s="568"/>
      <c r="DG9" s="568"/>
      <c r="DH9" s="568"/>
      <c r="DI9" s="569"/>
      <c r="DJ9" s="568"/>
      <c r="DK9" s="568"/>
      <c r="DL9" s="568"/>
      <c r="DM9" s="569"/>
      <c r="DN9" s="568"/>
      <c r="DO9" s="568"/>
      <c r="DP9" s="568"/>
      <c r="DQ9" s="569"/>
      <c r="DR9" s="568"/>
      <c r="DS9" s="568"/>
      <c r="DT9" s="568"/>
      <c r="DU9" s="569"/>
      <c r="DV9" s="568"/>
      <c r="DW9" s="568"/>
      <c r="DX9" s="568"/>
      <c r="DY9" s="569"/>
      <c r="DZ9" s="568"/>
      <c r="EA9" s="568"/>
      <c r="EB9" s="568"/>
      <c r="EC9" s="569"/>
      <c r="ED9" s="568"/>
      <c r="EE9" s="568"/>
      <c r="EF9" s="568"/>
      <c r="EG9" s="569"/>
      <c r="EH9" s="568"/>
      <c r="EI9" s="568"/>
      <c r="EJ9" s="568"/>
      <c r="EK9" s="569"/>
      <c r="EL9" s="568"/>
      <c r="EM9" s="568"/>
      <c r="EN9" s="568"/>
      <c r="EO9" s="569"/>
      <c r="EP9" s="568"/>
      <c r="EQ9" s="568"/>
      <c r="ER9" s="568"/>
      <c r="ES9" s="569"/>
      <c r="ET9" s="568"/>
      <c r="EU9" s="568"/>
      <c r="EV9" s="568"/>
      <c r="EW9" s="569"/>
      <c r="EX9" s="568"/>
      <c r="EY9" s="568"/>
      <c r="EZ9" s="568"/>
      <c r="FA9" s="569"/>
      <c r="FB9" s="568"/>
      <c r="FC9" s="568"/>
      <c r="FD9" s="568"/>
      <c r="FE9" s="569"/>
      <c r="FF9" s="568"/>
      <c r="FG9" s="568"/>
      <c r="FH9" s="568"/>
      <c r="FI9" s="569"/>
      <c r="FJ9" s="568"/>
      <c r="FK9" s="568"/>
      <c r="FL9" s="568"/>
      <c r="FM9" s="569"/>
      <c r="FN9" s="568"/>
      <c r="FO9" s="568"/>
      <c r="FP9" s="568"/>
      <c r="FQ9" s="569"/>
      <c r="FR9" s="568"/>
      <c r="FS9" s="568"/>
      <c r="FT9" s="568"/>
      <c r="FU9" s="569"/>
      <c r="FV9" s="568"/>
      <c r="FW9" s="568"/>
      <c r="FX9" s="568"/>
      <c r="FY9" s="569"/>
      <c r="FZ9" s="568"/>
      <c r="GA9" s="568"/>
      <c r="GB9" s="568"/>
      <c r="GC9" s="569"/>
      <c r="GD9" s="568"/>
      <c r="GE9" s="568"/>
      <c r="GF9" s="568"/>
      <c r="GG9" s="569"/>
      <c r="GH9" s="568"/>
      <c r="GI9" s="568"/>
      <c r="GJ9" s="568"/>
      <c r="GK9" s="569"/>
      <c r="GL9" s="568"/>
      <c r="GM9" s="568"/>
      <c r="GN9" s="568"/>
      <c r="GO9" s="569"/>
      <c r="GP9" s="568"/>
      <c r="GQ9" s="568"/>
      <c r="GR9" s="568"/>
      <c r="GS9" s="569"/>
      <c r="GT9" s="568"/>
      <c r="GU9" s="568"/>
      <c r="GV9" s="568"/>
      <c r="GW9" s="569"/>
      <c r="GX9" s="568"/>
      <c r="GY9" s="568"/>
      <c r="GZ9" s="568"/>
      <c r="HA9" s="569"/>
      <c r="HB9" s="568"/>
      <c r="HC9" s="568"/>
      <c r="HD9" s="568"/>
      <c r="HE9" s="569"/>
      <c r="HF9" s="568"/>
      <c r="HG9" s="568"/>
      <c r="HH9" s="568"/>
      <c r="HI9" s="569"/>
      <c r="HJ9" s="568"/>
      <c r="HK9" s="568"/>
      <c r="HL9" s="568"/>
      <c r="HM9" s="569"/>
      <c r="HN9" s="568"/>
      <c r="HO9" s="568"/>
      <c r="HP9" s="568"/>
      <c r="HQ9" s="569"/>
      <c r="HR9" s="568"/>
      <c r="HS9" s="568"/>
      <c r="HT9" s="568"/>
      <c r="HU9" s="569"/>
      <c r="HV9" s="568"/>
      <c r="HW9" s="568"/>
      <c r="HX9" s="568"/>
      <c r="HY9" s="569"/>
      <c r="HZ9" s="568"/>
      <c r="IA9" s="568"/>
      <c r="IB9" s="568"/>
      <c r="IC9" s="569"/>
      <c r="ID9" s="568"/>
      <c r="IE9" s="568"/>
      <c r="IF9" s="568"/>
      <c r="IG9" s="569"/>
      <c r="IH9" s="568"/>
      <c r="II9" s="568"/>
      <c r="IJ9" s="568"/>
      <c r="IK9" s="569"/>
      <c r="IL9" s="568"/>
      <c r="IM9" s="568"/>
      <c r="IN9" s="568"/>
      <c r="IO9" s="569"/>
      <c r="IP9" s="568"/>
      <c r="IQ9" s="568"/>
      <c r="IR9" s="568"/>
      <c r="IS9" s="569"/>
      <c r="IT9" s="568"/>
      <c r="IU9" s="568"/>
      <c r="IV9" s="568"/>
    </row>
    <row r="10" spans="1:256" ht="14.25">
      <c r="A10" s="575"/>
      <c r="B10" s="576"/>
      <c r="C10" s="576"/>
      <c r="D10" s="576"/>
      <c r="E10" s="576"/>
      <c r="F10" s="576"/>
      <c r="G10" s="576"/>
      <c r="H10" s="576"/>
      <c r="I10" s="576"/>
      <c r="J10" s="576"/>
      <c r="K10" s="404"/>
      <c r="L10" s="404"/>
      <c r="M10" s="569"/>
      <c r="N10" s="568"/>
      <c r="O10" s="568"/>
      <c r="P10" s="568"/>
      <c r="Q10" s="569"/>
      <c r="R10" s="568"/>
      <c r="S10" s="568"/>
      <c r="T10" s="568"/>
      <c r="U10" s="569"/>
      <c r="V10" s="568"/>
      <c r="W10" s="568"/>
      <c r="X10" s="568"/>
      <c r="Y10" s="569"/>
      <c r="Z10" s="568"/>
      <c r="AA10" s="568"/>
      <c r="AB10" s="568"/>
      <c r="AC10" s="569"/>
      <c r="AD10" s="568"/>
      <c r="AE10" s="568"/>
      <c r="AF10" s="568"/>
      <c r="AG10" s="569"/>
      <c r="AH10" s="568"/>
      <c r="AI10" s="568"/>
      <c r="AJ10" s="568"/>
      <c r="AK10" s="569"/>
      <c r="AL10" s="568"/>
      <c r="AM10" s="568"/>
      <c r="AN10" s="568"/>
      <c r="AO10" s="569"/>
      <c r="AP10" s="568"/>
      <c r="AQ10" s="568"/>
      <c r="AR10" s="568"/>
      <c r="AS10" s="569"/>
      <c r="AT10" s="568"/>
      <c r="AU10" s="568"/>
      <c r="AV10" s="568"/>
      <c r="AW10" s="569"/>
      <c r="AX10" s="568"/>
      <c r="AY10" s="568"/>
      <c r="AZ10" s="568"/>
      <c r="BA10" s="569"/>
      <c r="BB10" s="568"/>
      <c r="BC10" s="568"/>
      <c r="BD10" s="568"/>
      <c r="BE10" s="569"/>
      <c r="BF10" s="568"/>
      <c r="BG10" s="568"/>
      <c r="BH10" s="568"/>
      <c r="BI10" s="569"/>
      <c r="BJ10" s="568"/>
      <c r="BK10" s="568"/>
      <c r="BL10" s="568"/>
      <c r="BM10" s="569"/>
      <c r="BN10" s="568"/>
      <c r="BO10" s="568"/>
      <c r="BP10" s="568"/>
      <c r="BQ10" s="569"/>
      <c r="BR10" s="568"/>
      <c r="BS10" s="568"/>
      <c r="BT10" s="568"/>
      <c r="BU10" s="569"/>
      <c r="BV10" s="568"/>
      <c r="BW10" s="568"/>
      <c r="BX10" s="568"/>
      <c r="BY10" s="569"/>
      <c r="BZ10" s="568"/>
      <c r="CA10" s="568"/>
      <c r="CB10" s="568"/>
      <c r="CC10" s="569"/>
      <c r="CD10" s="568"/>
      <c r="CE10" s="568"/>
      <c r="CF10" s="568"/>
      <c r="CG10" s="569"/>
      <c r="CH10" s="568"/>
      <c r="CI10" s="568"/>
      <c r="CJ10" s="568"/>
      <c r="CK10" s="569"/>
      <c r="CL10" s="568"/>
      <c r="CM10" s="568"/>
      <c r="CN10" s="568"/>
      <c r="CO10" s="569"/>
      <c r="CP10" s="568"/>
      <c r="CQ10" s="568"/>
      <c r="CR10" s="568"/>
      <c r="CS10" s="569"/>
      <c r="CT10" s="568"/>
      <c r="CU10" s="568"/>
      <c r="CV10" s="568"/>
      <c r="CW10" s="569"/>
      <c r="CX10" s="568"/>
      <c r="CY10" s="568"/>
      <c r="CZ10" s="568"/>
      <c r="DA10" s="569"/>
      <c r="DB10" s="568"/>
      <c r="DC10" s="568"/>
      <c r="DD10" s="568"/>
      <c r="DE10" s="569"/>
      <c r="DF10" s="568"/>
      <c r="DG10" s="568"/>
      <c r="DH10" s="568"/>
      <c r="DI10" s="569"/>
      <c r="DJ10" s="568"/>
      <c r="DK10" s="568"/>
      <c r="DL10" s="568"/>
      <c r="DM10" s="569"/>
      <c r="DN10" s="568"/>
      <c r="DO10" s="568"/>
      <c r="DP10" s="568"/>
      <c r="DQ10" s="569"/>
      <c r="DR10" s="568"/>
      <c r="DS10" s="568"/>
      <c r="DT10" s="568"/>
      <c r="DU10" s="569"/>
      <c r="DV10" s="568"/>
      <c r="DW10" s="568"/>
      <c r="DX10" s="568"/>
      <c r="DY10" s="569"/>
      <c r="DZ10" s="568"/>
      <c r="EA10" s="568"/>
      <c r="EB10" s="568"/>
      <c r="EC10" s="569"/>
      <c r="ED10" s="568"/>
      <c r="EE10" s="568"/>
      <c r="EF10" s="568"/>
      <c r="EG10" s="569"/>
      <c r="EH10" s="568"/>
      <c r="EI10" s="568"/>
      <c r="EJ10" s="568"/>
      <c r="EK10" s="569"/>
      <c r="EL10" s="568"/>
      <c r="EM10" s="568"/>
      <c r="EN10" s="568"/>
      <c r="EO10" s="569"/>
      <c r="EP10" s="568"/>
      <c r="EQ10" s="568"/>
      <c r="ER10" s="568"/>
      <c r="ES10" s="569"/>
      <c r="ET10" s="568"/>
      <c r="EU10" s="568"/>
      <c r="EV10" s="568"/>
      <c r="EW10" s="569"/>
      <c r="EX10" s="568"/>
      <c r="EY10" s="568"/>
      <c r="EZ10" s="568"/>
      <c r="FA10" s="569"/>
      <c r="FB10" s="568"/>
      <c r="FC10" s="568"/>
      <c r="FD10" s="568"/>
      <c r="FE10" s="569"/>
      <c r="FF10" s="568"/>
      <c r="FG10" s="568"/>
      <c r="FH10" s="568"/>
      <c r="FI10" s="569"/>
      <c r="FJ10" s="568"/>
      <c r="FK10" s="568"/>
      <c r="FL10" s="568"/>
      <c r="FM10" s="569"/>
      <c r="FN10" s="568"/>
      <c r="FO10" s="568"/>
      <c r="FP10" s="568"/>
      <c r="FQ10" s="569"/>
      <c r="FR10" s="568"/>
      <c r="FS10" s="568"/>
      <c r="FT10" s="568"/>
      <c r="FU10" s="569"/>
      <c r="FV10" s="568"/>
      <c r="FW10" s="568"/>
      <c r="FX10" s="568"/>
      <c r="FY10" s="569"/>
      <c r="FZ10" s="568"/>
      <c r="GA10" s="568"/>
      <c r="GB10" s="568"/>
      <c r="GC10" s="569"/>
      <c r="GD10" s="568"/>
      <c r="GE10" s="568"/>
      <c r="GF10" s="568"/>
      <c r="GG10" s="569"/>
      <c r="GH10" s="568"/>
      <c r="GI10" s="568"/>
      <c r="GJ10" s="568"/>
      <c r="GK10" s="569"/>
      <c r="GL10" s="568"/>
      <c r="GM10" s="568"/>
      <c r="GN10" s="568"/>
      <c r="GO10" s="569"/>
      <c r="GP10" s="568"/>
      <c r="GQ10" s="568"/>
      <c r="GR10" s="568"/>
      <c r="GS10" s="569"/>
      <c r="GT10" s="568"/>
      <c r="GU10" s="568"/>
      <c r="GV10" s="568"/>
      <c r="GW10" s="569"/>
      <c r="GX10" s="568"/>
      <c r="GY10" s="568"/>
      <c r="GZ10" s="568"/>
      <c r="HA10" s="569"/>
      <c r="HB10" s="568"/>
      <c r="HC10" s="568"/>
      <c r="HD10" s="568"/>
      <c r="HE10" s="569"/>
      <c r="HF10" s="568"/>
      <c r="HG10" s="568"/>
      <c r="HH10" s="568"/>
      <c r="HI10" s="569"/>
      <c r="HJ10" s="568"/>
      <c r="HK10" s="568"/>
      <c r="HL10" s="568"/>
      <c r="HM10" s="569"/>
      <c r="HN10" s="568"/>
      <c r="HO10" s="568"/>
      <c r="HP10" s="568"/>
      <c r="HQ10" s="569"/>
      <c r="HR10" s="568"/>
      <c r="HS10" s="568"/>
      <c r="HT10" s="568"/>
      <c r="HU10" s="569"/>
      <c r="HV10" s="568"/>
      <c r="HW10" s="568"/>
      <c r="HX10" s="568"/>
      <c r="HY10" s="569"/>
      <c r="HZ10" s="568"/>
      <c r="IA10" s="568"/>
      <c r="IB10" s="568"/>
      <c r="IC10" s="569"/>
      <c r="ID10" s="568"/>
      <c r="IE10" s="568"/>
      <c r="IF10" s="568"/>
      <c r="IG10" s="569"/>
      <c r="IH10" s="568"/>
      <c r="II10" s="568"/>
      <c r="IJ10" s="568"/>
      <c r="IK10" s="569"/>
      <c r="IL10" s="568"/>
      <c r="IM10" s="568"/>
      <c r="IN10" s="568"/>
      <c r="IO10" s="569"/>
      <c r="IP10" s="568"/>
      <c r="IQ10" s="568"/>
      <c r="IR10" s="568"/>
      <c r="IS10" s="569"/>
      <c r="IT10" s="568"/>
      <c r="IU10" s="568"/>
      <c r="IV10" s="568"/>
    </row>
    <row r="11" spans="1:24" ht="14.25">
      <c r="A11" s="399"/>
      <c r="B11" s="399"/>
      <c r="C11" s="399"/>
      <c r="D11" s="399"/>
      <c r="E11" s="399"/>
      <c r="F11" s="399"/>
      <c r="G11" s="399"/>
      <c r="H11" s="399"/>
      <c r="I11" s="399"/>
      <c r="J11" s="399"/>
      <c r="K11" s="405"/>
      <c r="L11" s="405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X11" t="s">
        <v>221</v>
      </c>
    </row>
    <row r="12" spans="1:24" ht="14.25">
      <c r="A12" s="595" t="s">
        <v>7</v>
      </c>
      <c r="B12" s="595"/>
      <c r="C12" s="595"/>
      <c r="D12" s="595"/>
      <c r="E12" s="595"/>
      <c r="F12" s="570"/>
      <c r="G12" s="570"/>
      <c r="H12" s="570"/>
      <c r="I12" s="570"/>
      <c r="J12" s="570"/>
      <c r="K12" s="400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X12" t="s">
        <v>224</v>
      </c>
    </row>
    <row r="13" spans="1:22" ht="14.25">
      <c r="A13" s="595" t="s">
        <v>442</v>
      </c>
      <c r="B13" s="595"/>
      <c r="C13" s="595"/>
      <c r="D13" s="595"/>
      <c r="E13" s="595"/>
      <c r="F13" s="570">
        <f>_xlfn.IFERROR(VLOOKUP(F12,'Finansiniai duomenys'!R2:T237,3,FALSE),"")</f>
      </c>
      <c r="G13" s="570"/>
      <c r="H13" s="570"/>
      <c r="I13" s="570"/>
      <c r="J13" s="570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</row>
    <row r="14" spans="1:22" ht="14.25">
      <c r="A14" s="595" t="s">
        <v>14</v>
      </c>
      <c r="B14" s="595"/>
      <c r="C14" s="595"/>
      <c r="D14" s="595"/>
      <c r="E14" s="595"/>
      <c r="F14" s="570">
        <f>_xlfn.IFERROR(VLOOKUP(F12,'Finansiniai duomenys'!R2:T237,2,FALSE),"")</f>
      </c>
      <c r="G14" s="570"/>
      <c r="H14" s="570"/>
      <c r="I14" s="570"/>
      <c r="J14" s="570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</row>
    <row r="15" spans="1:22" ht="14.25">
      <c r="A15" s="399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</row>
    <row r="16" spans="1:22" ht="14.25">
      <c r="A16" s="399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</row>
    <row r="17" spans="1:22" ht="14.25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</row>
    <row r="18" spans="1:22" ht="41.25" customHeight="1">
      <c r="A18" s="592" t="s">
        <v>443</v>
      </c>
      <c r="B18" s="592" t="s">
        <v>444</v>
      </c>
      <c r="C18" s="592"/>
      <c r="D18" s="592"/>
      <c r="E18" s="593" t="s">
        <v>455</v>
      </c>
      <c r="F18" s="593"/>
      <c r="G18" s="593"/>
      <c r="H18" s="593" t="s">
        <v>445</v>
      </c>
      <c r="I18" s="593"/>
      <c r="J18" s="593"/>
      <c r="K18" s="593" t="s">
        <v>448</v>
      </c>
      <c r="L18" s="593"/>
      <c r="M18" s="593"/>
      <c r="N18" s="593" t="s">
        <v>449</v>
      </c>
      <c r="O18" s="593"/>
      <c r="P18" s="593"/>
      <c r="Q18" s="593" t="s">
        <v>446</v>
      </c>
      <c r="R18" s="593"/>
      <c r="S18" s="593"/>
      <c r="T18" s="593" t="s">
        <v>447</v>
      </c>
      <c r="U18" s="593"/>
      <c r="V18" s="593"/>
    </row>
    <row r="19" spans="1:22" ht="33" customHeight="1">
      <c r="A19" s="592"/>
      <c r="B19" s="592"/>
      <c r="C19" s="592"/>
      <c r="D19" s="592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</row>
    <row r="20" spans="1:22" ht="14.25">
      <c r="A20" s="398">
        <v>1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</row>
    <row r="21" spans="1:22" ht="14.25">
      <c r="A21" s="398">
        <v>2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</row>
    <row r="22" spans="1:22" ht="14.25">
      <c r="A22" s="398">
        <v>3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</row>
    <row r="23" spans="1:22" ht="14.25">
      <c r="A23" s="398">
        <v>4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</row>
    <row r="24" spans="1:22" ht="14.25">
      <c r="A24" s="398">
        <v>5</v>
      </c>
      <c r="B24" s="570"/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</row>
    <row r="25" spans="1:22" ht="14.25">
      <c r="A25" s="398">
        <v>6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</row>
    <row r="26" spans="1:22" ht="14.25">
      <c r="A26" s="398">
        <v>7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</row>
    <row r="27" spans="1:22" ht="14.25">
      <c r="A27" s="398">
        <v>8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</row>
    <row r="28" spans="1:22" ht="14.25">
      <c r="A28" s="398">
        <v>9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</row>
    <row r="29" spans="1:22" ht="14.25">
      <c r="A29" s="398">
        <v>10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</row>
    <row r="30" spans="1:22" ht="14.25">
      <c r="A30" s="398">
        <v>11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</row>
    <row r="31" spans="1:22" ht="14.25">
      <c r="A31" s="398">
        <v>12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</row>
    <row r="32" spans="1:22" ht="14.25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</row>
    <row r="33" spans="1:22" ht="14.2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</row>
    <row r="34" spans="1:22" ht="87" customHeight="1">
      <c r="A34" s="587" t="s">
        <v>451</v>
      </c>
      <c r="B34" s="588"/>
      <c r="C34" s="588"/>
      <c r="D34" s="588"/>
      <c r="E34" s="588"/>
      <c r="F34" s="588"/>
      <c r="G34" s="589"/>
      <c r="H34" s="589"/>
      <c r="I34" s="589"/>
      <c r="J34" s="589"/>
      <c r="K34" s="589"/>
      <c r="L34" s="589"/>
      <c r="M34" s="589"/>
      <c r="N34" s="589"/>
      <c r="O34" s="401"/>
      <c r="P34" s="401"/>
      <c r="Q34" s="401"/>
      <c r="R34" s="401"/>
      <c r="S34" s="401"/>
      <c r="T34" s="401"/>
      <c r="U34" s="401"/>
      <c r="V34" s="401"/>
    </row>
    <row r="35" spans="1:22" ht="14.25">
      <c r="A35" s="402"/>
      <c r="B35" s="403"/>
      <c r="C35" s="403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</row>
    <row r="36" spans="1:22" ht="14.25">
      <c r="A36" s="585" t="s">
        <v>320</v>
      </c>
      <c r="B36" s="586"/>
      <c r="C36" s="586"/>
      <c r="D36" s="586"/>
      <c r="E36" s="586"/>
      <c r="F36" s="586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</row>
    <row r="37" spans="1:22" ht="14.25">
      <c r="A37" s="577" t="s">
        <v>322</v>
      </c>
      <c r="B37" s="578"/>
      <c r="C37" s="578"/>
      <c r="D37" s="578"/>
      <c r="E37" s="578"/>
      <c r="F37" s="579"/>
      <c r="G37" s="590">
        <v>44894</v>
      </c>
      <c r="H37" s="583"/>
      <c r="I37" s="583"/>
      <c r="J37" s="583"/>
      <c r="K37" s="583"/>
      <c r="L37" s="583"/>
      <c r="M37" s="583"/>
      <c r="N37" s="584"/>
      <c r="O37" s="401"/>
      <c r="P37" s="401"/>
      <c r="Q37" s="401"/>
      <c r="R37" s="401"/>
      <c r="S37" s="401"/>
      <c r="T37" s="401"/>
      <c r="U37" s="401"/>
      <c r="V37" s="401"/>
    </row>
    <row r="38" spans="1:22" ht="14.25">
      <c r="A38" s="577" t="s">
        <v>324</v>
      </c>
      <c r="B38" s="578"/>
      <c r="C38" s="578"/>
      <c r="D38" s="578"/>
      <c r="E38" s="578"/>
      <c r="F38" s="579"/>
      <c r="G38" s="582" t="s">
        <v>461</v>
      </c>
      <c r="H38" s="583"/>
      <c r="I38" s="583"/>
      <c r="J38" s="583"/>
      <c r="K38" s="583"/>
      <c r="L38" s="583"/>
      <c r="M38" s="583"/>
      <c r="N38" s="584"/>
      <c r="O38" s="401"/>
      <c r="P38" s="401"/>
      <c r="Q38" s="401"/>
      <c r="R38" s="401"/>
      <c r="S38" s="401"/>
      <c r="T38" s="401"/>
      <c r="U38" s="401"/>
      <c r="V38" s="401"/>
    </row>
    <row r="39" spans="1:22" ht="16.5" customHeight="1">
      <c r="A39" s="580" t="s">
        <v>326</v>
      </c>
      <c r="B39" s="581"/>
      <c r="C39" s="581"/>
      <c r="D39" s="581"/>
      <c r="E39" s="581"/>
      <c r="F39" s="581"/>
      <c r="G39" s="570" t="s">
        <v>462</v>
      </c>
      <c r="H39" s="570"/>
      <c r="I39" s="570"/>
      <c r="J39" s="570"/>
      <c r="K39" s="570"/>
      <c r="L39" s="570"/>
      <c r="M39" s="570"/>
      <c r="N39" s="570"/>
      <c r="O39" s="401"/>
      <c r="P39" s="401"/>
      <c r="Q39" s="401"/>
      <c r="R39" s="401"/>
      <c r="S39" s="401"/>
      <c r="T39" s="401"/>
      <c r="U39" s="401"/>
      <c r="V39" s="401"/>
    </row>
    <row r="40" spans="1:22" ht="14.25" customHeight="1">
      <c r="A40" s="580" t="s">
        <v>452</v>
      </c>
      <c r="B40" s="581"/>
      <c r="C40" s="581"/>
      <c r="D40" s="581"/>
      <c r="E40" s="581"/>
      <c r="F40" s="581"/>
      <c r="G40" s="570"/>
      <c r="H40" s="570"/>
      <c r="I40" s="570"/>
      <c r="J40" s="570"/>
      <c r="K40" s="570"/>
      <c r="L40" s="570"/>
      <c r="M40" s="570"/>
      <c r="N40" s="570"/>
      <c r="O40" s="401"/>
      <c r="P40" s="401"/>
      <c r="Q40" s="401"/>
      <c r="R40" s="401"/>
      <c r="S40" s="401"/>
      <c r="T40" s="401"/>
      <c r="U40" s="401"/>
      <c r="V40" s="401"/>
    </row>
    <row r="41" spans="1:22" ht="14.25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</row>
  </sheetData>
  <sheetProtection selectLockedCells="1"/>
  <mergeCells count="173">
    <mergeCell ref="T18:V19"/>
    <mergeCell ref="T20:V20"/>
    <mergeCell ref="N18:P19"/>
    <mergeCell ref="Q18:S19"/>
    <mergeCell ref="T22:V22"/>
    <mergeCell ref="Q20:S20"/>
    <mergeCell ref="N22:P22"/>
    <mergeCell ref="Q21:S21"/>
    <mergeCell ref="N21:P21"/>
    <mergeCell ref="B23:D23"/>
    <mergeCell ref="E23:G23"/>
    <mergeCell ref="H23:J23"/>
    <mergeCell ref="K23:M23"/>
    <mergeCell ref="B22:D22"/>
    <mergeCell ref="E22:G22"/>
    <mergeCell ref="H22:J22"/>
    <mergeCell ref="K22:M22"/>
    <mergeCell ref="N23:P23"/>
    <mergeCell ref="Q23:S23"/>
    <mergeCell ref="T23:V23"/>
    <mergeCell ref="F13:J13"/>
    <mergeCell ref="F14:J14"/>
    <mergeCell ref="H18:J19"/>
    <mergeCell ref="K18:M19"/>
    <mergeCell ref="T21:V21"/>
    <mergeCell ref="N20:P20"/>
    <mergeCell ref="Q22:S22"/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Q26:S26"/>
    <mergeCell ref="B27:D27"/>
    <mergeCell ref="E27:G27"/>
    <mergeCell ref="H27:J27"/>
    <mergeCell ref="N25:P25"/>
    <mergeCell ref="Q25:S25"/>
    <mergeCell ref="N27:P27"/>
    <mergeCell ref="Q27:S27"/>
    <mergeCell ref="E25:G25"/>
    <mergeCell ref="H25:J25"/>
    <mergeCell ref="K25:M25"/>
    <mergeCell ref="E26:G26"/>
    <mergeCell ref="H26:J26"/>
    <mergeCell ref="K26:M26"/>
    <mergeCell ref="B20:D20"/>
    <mergeCell ref="E20:G20"/>
    <mergeCell ref="H20:J20"/>
    <mergeCell ref="K20:M20"/>
    <mergeCell ref="B21:D21"/>
    <mergeCell ref="E21:G21"/>
    <mergeCell ref="H21:J21"/>
    <mergeCell ref="K21:M2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B31:D31"/>
    <mergeCell ref="A37:F37"/>
    <mergeCell ref="A36:F36"/>
    <mergeCell ref="A34:F34"/>
    <mergeCell ref="G34:N34"/>
    <mergeCell ref="G37:N37"/>
    <mergeCell ref="G38:N38"/>
    <mergeCell ref="T26:V26"/>
    <mergeCell ref="T25:V25"/>
    <mergeCell ref="B29:D29"/>
    <mergeCell ref="E29:G29"/>
    <mergeCell ref="H29:J29"/>
    <mergeCell ref="K29:M29"/>
    <mergeCell ref="K27:M27"/>
    <mergeCell ref="T27:V27"/>
    <mergeCell ref="B26:D26"/>
    <mergeCell ref="N26:P26"/>
    <mergeCell ref="N24:P24"/>
    <mergeCell ref="Q24:S24"/>
    <mergeCell ref="G39:N39"/>
    <mergeCell ref="G40:N40"/>
    <mergeCell ref="A39:F39"/>
    <mergeCell ref="A40:F40"/>
    <mergeCell ref="E31:G31"/>
    <mergeCell ref="H31:J31"/>
    <mergeCell ref="K31:M31"/>
    <mergeCell ref="A38:F38"/>
    <mergeCell ref="T24:V24"/>
    <mergeCell ref="B25:D25"/>
    <mergeCell ref="B28:D28"/>
    <mergeCell ref="E28:G28"/>
    <mergeCell ref="H28:J28"/>
    <mergeCell ref="K28:M28"/>
    <mergeCell ref="B24:D24"/>
    <mergeCell ref="E24:G24"/>
    <mergeCell ref="H24:J24"/>
    <mergeCell ref="K24:M24"/>
    <mergeCell ref="T30:V30"/>
    <mergeCell ref="M7:P10"/>
    <mergeCell ref="Q7:T10"/>
    <mergeCell ref="U7:X10"/>
    <mergeCell ref="T28:V28"/>
    <mergeCell ref="N29:P29"/>
    <mergeCell ref="Q29:S29"/>
    <mergeCell ref="T29:V29"/>
    <mergeCell ref="N28:P28"/>
    <mergeCell ref="Q28:S28"/>
    <mergeCell ref="A7:J10"/>
    <mergeCell ref="BI7:BL10"/>
    <mergeCell ref="Y7:AB10"/>
    <mergeCell ref="AC7:AF10"/>
    <mergeCell ref="AG7:AJ10"/>
    <mergeCell ref="AK7:AN10"/>
    <mergeCell ref="AO7:AR10"/>
    <mergeCell ref="AS7:AV10"/>
    <mergeCell ref="AW7:AZ10"/>
    <mergeCell ref="BA7:BD10"/>
    <mergeCell ref="BE7:BH10"/>
    <mergeCell ref="CW7:CZ10"/>
    <mergeCell ref="BM7:BP10"/>
    <mergeCell ref="BQ7:BT10"/>
    <mergeCell ref="BU7:BX10"/>
    <mergeCell ref="BY7:CB10"/>
    <mergeCell ref="CC7:CF10"/>
    <mergeCell ref="CG7:CJ10"/>
    <mergeCell ref="CK7:CN10"/>
    <mergeCell ref="CO7:CR10"/>
    <mergeCell ref="CS7:CV10"/>
    <mergeCell ref="EK7:EN10"/>
    <mergeCell ref="DA7:DD10"/>
    <mergeCell ref="DE7:DH10"/>
    <mergeCell ref="DI7:DL10"/>
    <mergeCell ref="DM7:DP10"/>
    <mergeCell ref="DQ7:DT10"/>
    <mergeCell ref="DU7:DX10"/>
    <mergeCell ref="DY7:EB10"/>
    <mergeCell ref="EC7:EF10"/>
    <mergeCell ref="EG7:EJ10"/>
    <mergeCell ref="FY7:GB10"/>
    <mergeCell ref="EO7:ER10"/>
    <mergeCell ref="ES7:EV10"/>
    <mergeCell ref="EW7:EZ10"/>
    <mergeCell ref="FA7:FD10"/>
    <mergeCell ref="FE7:FH10"/>
    <mergeCell ref="FI7:FL10"/>
    <mergeCell ref="FM7:FP10"/>
    <mergeCell ref="FQ7:FT10"/>
    <mergeCell ref="FU7:FX10"/>
    <mergeCell ref="HM7:HP10"/>
    <mergeCell ref="GC7:GF10"/>
    <mergeCell ref="GG7:GJ10"/>
    <mergeCell ref="GK7:GN10"/>
    <mergeCell ref="GO7:GR10"/>
    <mergeCell ref="GS7:GV10"/>
    <mergeCell ref="GW7:GZ10"/>
    <mergeCell ref="HA7:HD10"/>
    <mergeCell ref="HE7:HH10"/>
    <mergeCell ref="HI7:HL10"/>
    <mergeCell ref="IK7:IN10"/>
    <mergeCell ref="IO7:IR10"/>
    <mergeCell ref="IS7:IV10"/>
    <mergeCell ref="HQ7:HT10"/>
    <mergeCell ref="HU7:HX10"/>
    <mergeCell ref="HY7:IB10"/>
    <mergeCell ref="IC7:IF10"/>
    <mergeCell ref="IG7:IJ10"/>
  </mergeCells>
  <dataValidations count="1">
    <dataValidation type="list" allowBlank="1" showInputMessage="1" showErrorMessage="1" sqref="H20:V31">
      <formula1>$X$11:$X$12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Simonas Lekys</cp:lastModifiedBy>
  <dcterms:created xsi:type="dcterms:W3CDTF">2014-03-24T16:58:47Z</dcterms:created>
  <dcterms:modified xsi:type="dcterms:W3CDTF">2022-12-07T14:05:01Z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